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Y:\14.ปี 2569\01. ALRO Tracking แผนงาน-ผลงาน\05 รายงาน\02 ภาพรวม\"/>
    </mc:Choice>
  </mc:AlternateContent>
  <xr:revisionPtr revIDLastSave="0" documentId="13_ncr:1_{176D0CEA-1863-4184-AF29-DE906E93A72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5" sheetId="1" r:id="rId1"/>
  </sheets>
  <definedNames>
    <definedName name="_xlnm._FilterDatabase" localSheetId="0" hidden="1">report5!$A$1:$A$271</definedName>
    <definedName name="_xlnm.Print_Titles" localSheetId="0">report5!$3:$5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5" i="1" l="1"/>
  <c r="G63" i="1"/>
  <c r="J37" i="1"/>
  <c r="G9" i="1"/>
  <c r="J55" i="1"/>
  <c r="J10" i="1"/>
  <c r="I10" i="1"/>
  <c r="E271" i="1"/>
  <c r="E270" i="1"/>
  <c r="E269" i="1"/>
  <c r="E268" i="1"/>
  <c r="E267" i="1"/>
  <c r="E260" i="1"/>
  <c r="E259" i="1"/>
  <c r="E252" i="1"/>
  <c r="E253" i="1"/>
  <c r="E251" i="1"/>
  <c r="E250" i="1"/>
  <c r="E243" i="1"/>
  <c r="E244" i="1"/>
  <c r="E242" i="1"/>
  <c r="E235" i="1"/>
  <c r="E234" i="1"/>
  <c r="E228" i="1"/>
  <c r="E223" i="1"/>
  <c r="E217" i="1"/>
  <c r="E216" i="1"/>
  <c r="E207" i="1"/>
  <c r="E208" i="1"/>
  <c r="E209" i="1"/>
  <c r="E210" i="1"/>
  <c r="E206" i="1"/>
  <c r="E198" i="1"/>
  <c r="E199" i="1"/>
  <c r="E200" i="1"/>
  <c r="E201" i="1"/>
  <c r="E197" i="1"/>
  <c r="E190" i="1"/>
  <c r="E189" i="1"/>
  <c r="E188" i="1"/>
  <c r="E187" i="1"/>
  <c r="E186" i="1"/>
  <c r="E185" i="1"/>
  <c r="E180" i="1"/>
  <c r="E179" i="1"/>
  <c r="E178" i="1"/>
  <c r="E177" i="1"/>
  <c r="E176" i="1"/>
  <c r="E175" i="1"/>
  <c r="E174" i="1"/>
  <c r="E166" i="1"/>
  <c r="E167" i="1"/>
  <c r="E168" i="1"/>
  <c r="E169" i="1"/>
  <c r="E165" i="1"/>
  <c r="E164" i="1"/>
  <c r="E157" i="1"/>
  <c r="E158" i="1"/>
  <c r="E159" i="1"/>
  <c r="E156" i="1"/>
  <c r="E149" i="1"/>
  <c r="E150" i="1"/>
  <c r="E148" i="1"/>
  <c r="E146" i="1"/>
  <c r="E145" i="1"/>
  <c r="E144" i="1"/>
  <c r="E142" i="1"/>
  <c r="E141" i="1"/>
  <c r="E140" i="1"/>
  <c r="E137" i="1"/>
  <c r="E138" i="1"/>
  <c r="E136" i="1"/>
  <c r="E134" i="1"/>
  <c r="E133" i="1"/>
  <c r="E132" i="1"/>
  <c r="E131" i="1"/>
  <c r="E124" i="1"/>
  <c r="E123" i="1"/>
  <c r="E117" i="1"/>
  <c r="E116" i="1"/>
  <c r="E110" i="1"/>
  <c r="E109" i="1"/>
  <c r="E104" i="1"/>
  <c r="E98" i="1"/>
  <c r="E97" i="1"/>
  <c r="E91" i="1"/>
  <c r="E84" i="1"/>
  <c r="E85" i="1"/>
  <c r="E83" i="1"/>
  <c r="E75" i="1"/>
  <c r="E76" i="1"/>
  <c r="E77" i="1"/>
  <c r="E74" i="1"/>
  <c r="E72" i="1"/>
  <c r="E71" i="1"/>
  <c r="E70" i="1"/>
  <c r="E60" i="1"/>
  <c r="E59" i="1"/>
  <c r="E50" i="1"/>
  <c r="E51" i="1"/>
  <c r="E52" i="1"/>
  <c r="E49" i="1"/>
  <c r="E42" i="1"/>
  <c r="E43" i="1"/>
  <c r="E41" i="1"/>
  <c r="E33" i="1"/>
  <c r="E34" i="1"/>
  <c r="E32" i="1"/>
  <c r="E25" i="1"/>
  <c r="E24" i="1"/>
  <c r="E23" i="1"/>
  <c r="K10" i="1" l="1"/>
  <c r="J9" i="1"/>
  <c r="J7" i="1" s="1"/>
  <c r="J231" i="1"/>
  <c r="K231" i="1" s="1"/>
  <c r="J225" i="1"/>
  <c r="K225" i="1" s="1"/>
  <c r="K220" i="1"/>
  <c r="J213" i="1"/>
  <c r="K213" i="1" s="1"/>
  <c r="J203" i="1"/>
  <c r="K203" i="1" s="1"/>
  <c r="J182" i="1"/>
  <c r="K182" i="1" s="1"/>
  <c r="J171" i="1"/>
  <c r="K171" i="1" s="1"/>
  <c r="J161" i="1"/>
  <c r="K161" i="1" s="1"/>
  <c r="J126" i="1"/>
  <c r="K126" i="1" s="1"/>
  <c r="J119" i="1"/>
  <c r="K119" i="1" s="1"/>
  <c r="J106" i="1"/>
  <c r="K106" i="1" s="1"/>
  <c r="J101" i="1"/>
  <c r="K101" i="1" s="1"/>
  <c r="J94" i="1"/>
  <c r="K94" i="1" s="1"/>
  <c r="J88" i="1"/>
  <c r="K88" i="1" s="1"/>
  <c r="J79" i="1"/>
  <c r="K79" i="1" s="1"/>
  <c r="J67" i="1"/>
  <c r="K67" i="1" s="1"/>
  <c r="K55" i="1"/>
  <c r="J46" i="1"/>
  <c r="K46" i="1" s="1"/>
  <c r="K37" i="1"/>
  <c r="J28" i="1"/>
  <c r="K28" i="1" s="1"/>
  <c r="J20" i="1"/>
  <c r="K20" i="1" s="1"/>
  <c r="G10" i="1"/>
  <c r="H10" i="1" s="1"/>
  <c r="G256" i="1"/>
  <c r="H256" i="1" s="1"/>
  <c r="G247" i="1"/>
  <c r="H247" i="1" s="1"/>
  <c r="G231" i="1"/>
  <c r="H231" i="1" s="1"/>
  <c r="G225" i="1"/>
  <c r="H225" i="1" s="1"/>
  <c r="G220" i="1"/>
  <c r="H220" i="1" s="1"/>
  <c r="G213" i="1"/>
  <c r="H213" i="1" s="1"/>
  <c r="G203" i="1"/>
  <c r="H203" i="1" s="1"/>
  <c r="G101" i="1"/>
  <c r="H101" i="1" s="1"/>
  <c r="G94" i="1"/>
  <c r="H94" i="1" s="1"/>
  <c r="G88" i="1"/>
  <c r="H88" i="1" s="1"/>
  <c r="G67" i="1"/>
  <c r="H67" i="1" s="1"/>
  <c r="G62" i="1"/>
  <c r="H62" i="1" s="1"/>
  <c r="G55" i="1"/>
  <c r="G46" i="1"/>
  <c r="H46" i="1" s="1"/>
  <c r="G28" i="1"/>
  <c r="H28" i="1" s="1"/>
  <c r="G20" i="1"/>
  <c r="H20" i="1" s="1"/>
  <c r="G16" i="1"/>
  <c r="H16" i="1" s="1"/>
  <c r="G13" i="1"/>
  <c r="H13" i="1" s="1"/>
  <c r="G263" i="1"/>
  <c r="H263" i="1" s="1"/>
  <c r="G238" i="1"/>
  <c r="H238" i="1" s="1"/>
  <c r="G193" i="1"/>
  <c r="H193" i="1" s="1"/>
  <c r="G152" i="1"/>
  <c r="H152" i="1" s="1"/>
  <c r="G126" i="1"/>
  <c r="H126" i="1" s="1"/>
  <c r="G119" i="1"/>
  <c r="H119" i="1" s="1"/>
  <c r="G37" i="1"/>
  <c r="H37" i="1" s="1"/>
  <c r="G79" i="1"/>
  <c r="H79" i="1" s="1"/>
  <c r="G112" i="1"/>
  <c r="H112" i="1" s="1"/>
  <c r="K183" i="1"/>
  <c r="K172" i="1"/>
  <c r="K162" i="1"/>
  <c r="K120" i="1"/>
  <c r="K107" i="1"/>
  <c r="I9" i="1"/>
  <c r="I7" i="1" s="1"/>
  <c r="G8" i="1"/>
  <c r="K232" i="1"/>
  <c r="K226" i="1"/>
  <c r="K221" i="1"/>
  <c r="K214" i="1"/>
  <c r="K204" i="1"/>
  <c r="K127" i="1"/>
  <c r="K102" i="1"/>
  <c r="K95" i="1"/>
  <c r="K89" i="1"/>
  <c r="K68" i="1"/>
  <c r="K80" i="1"/>
  <c r="K56" i="1"/>
  <c r="K47" i="1"/>
  <c r="K38" i="1"/>
  <c r="K29" i="1"/>
  <c r="K21" i="1"/>
  <c r="H265" i="1"/>
  <c r="H264" i="1"/>
  <c r="H257" i="1"/>
  <c r="H248" i="1"/>
  <c r="H240" i="1"/>
  <c r="H239" i="1"/>
  <c r="H232" i="1"/>
  <c r="H226" i="1"/>
  <c r="H221" i="1"/>
  <c r="H214" i="1"/>
  <c r="H204" i="1"/>
  <c r="H195" i="1"/>
  <c r="H194" i="1"/>
  <c r="H154" i="1"/>
  <c r="H153" i="1"/>
  <c r="H128" i="1"/>
  <c r="H127" i="1"/>
  <c r="H121" i="1"/>
  <c r="H120" i="1"/>
  <c r="H114" i="1"/>
  <c r="H113" i="1"/>
  <c r="H102" i="1"/>
  <c r="H95" i="1"/>
  <c r="H89" i="1"/>
  <c r="H68" i="1"/>
  <c r="H81" i="1"/>
  <c r="H80" i="1"/>
  <c r="H64" i="1"/>
  <c r="H57" i="1"/>
  <c r="H56" i="1"/>
  <c r="H47" i="1"/>
  <c r="H39" i="1"/>
  <c r="H38" i="1"/>
  <c r="H29" i="1"/>
  <c r="H21" i="1"/>
  <c r="H17" i="1"/>
  <c r="H14" i="1"/>
  <c r="G7" i="1" l="1"/>
  <c r="K9" i="1"/>
  <c r="K7" i="1"/>
  <c r="H63" i="1"/>
  <c r="H8" i="1"/>
  <c r="H9" i="1" l="1"/>
  <c r="H7" i="1"/>
  <c r="H55" i="1" l="1"/>
</calcChain>
</file>

<file path=xl/sharedStrings.xml><?xml version="1.0" encoding="utf-8"?>
<sst xmlns="http://schemas.openxmlformats.org/spreadsheetml/2006/main" count="2104" uniqueCount="181">
  <si>
    <t>แผนงาน/โครงการ/กิจกรรม</t>
  </si>
  <si>
    <t>หน่วย</t>
  </si>
  <si>
    <t>แผนงาน-ผลงาน</t>
  </si>
  <si>
    <t>งบประมาณตาม พ.ร.บ.</t>
  </si>
  <si>
    <t>งบประมาณกองทุนฯ</t>
  </si>
  <si>
    <t>แผนงาน</t>
  </si>
  <si>
    <t>ผลงาน</t>
  </si>
  <si>
    <t>ร้อยละ</t>
  </si>
  <si>
    <t>ผลการเบิกจ่าย</t>
  </si>
  <si>
    <t>ผลใช้จ่าย</t>
  </si>
  <si>
    <t>ได้รับ</t>
  </si>
  <si>
    <t>บาท</t>
  </si>
  <si>
    <t>รวม งบประมาณตาม พรบ. + งบประมาณกองทุนฯ</t>
  </si>
  <si>
    <t/>
  </si>
  <si>
    <t>รวมงบประมาณ</t>
  </si>
  <si>
    <t>งบบุคลากร</t>
  </si>
  <si>
    <t>งบดำเนินงาน</t>
  </si>
  <si>
    <t>งบลงทุน</t>
  </si>
  <si>
    <t>โครงการพัฒนาระบบจัดการข้อมูลเพื่อการปฏิรูปที่ดิน</t>
  </si>
  <si>
    <t>-</t>
  </si>
  <si>
    <t>ขั้นตอนการดำเนินงาน</t>
  </si>
  <si>
    <t>1. ระบบจัดการข้อมูลการพัฒนาอาชีพเกษตรกรรมในเขตปฏิรูปที่ดิน</t>
  </si>
  <si>
    <t>ระบบ</t>
  </si>
  <si>
    <t>2. ระบบอนุญาตหรือยินยอมให้ใช้ที่ดินในเขตปฏิรูปที่ดิน</t>
  </si>
  <si>
    <t>บริหารจัดการ</t>
  </si>
  <si>
    <t xml:space="preserve">รายการค่าใช้จ่ายบุคลากรภาครัฐ </t>
  </si>
  <si>
    <t>กิจกรรมพัฒนาการเกษตรยั่งยืน (งบบุคลากร)</t>
  </si>
  <si>
    <t>กิจกรรมพัฒนาการเกษตรยั่งยืน (งบดำเนินงาน)</t>
  </si>
  <si>
    <t>โครงการลดการเผาเศษวัสดุเหลือใช้ทางการเกษตรในเขตปฏิรูปที่ดิน</t>
  </si>
  <si>
    <t>ไร่</t>
  </si>
  <si>
    <t>ราย</t>
  </si>
  <si>
    <t>โครงการพัฒนาแหล่งน้ำและระบบกระจายน้ำในเขตปฏิรูปที่ดิน</t>
  </si>
  <si>
    <t xml:space="preserve">อยู่ระหว่างดำเนินการจัดซื้อจัดจ้าง </t>
  </si>
  <si>
    <t>แห่ง</t>
  </si>
  <si>
    <t xml:space="preserve">อยู่ระหว่างดำเนินการก่อสร้าง </t>
  </si>
  <si>
    <t>ก่อสร้างได้แล้วเสร็จ (เป้าหมาย)</t>
  </si>
  <si>
    <t>โครงการฝายชะลอน้ำแบบชั่วคราวสำหรับการเพิ่มประสิทธิภาพของแหล่งน้ำในเขตปฏิรูปที่ดิน</t>
  </si>
  <si>
    <t>ครั้ง</t>
  </si>
  <si>
    <t>โครงการพัฒนาแหล่งน้ำเพื่อการเกษตรในเขตปฏิรูปที่ดิน</t>
  </si>
  <si>
    <t xml:space="preserve">อยู่ระหว่างดำเนินการจัดซื้อจัดจ้าง (สถานีสูบน้ำและระบบกระจายน้ำ)  </t>
  </si>
  <si>
    <t xml:space="preserve">อยู่ระหว่างดำเนินการก่อสร้าง (สถานีสูบน้ำและระบบกระจายน้ำ) </t>
  </si>
  <si>
    <t>ก่อสร้างได้แล้วเสร็จ (สถานีสูบน้ำและระบบกระจายน้ำ)</t>
  </si>
  <si>
    <t>อยู่ระหว่างดำเนินการก่อสร้าง (ขุดสระ)</t>
  </si>
  <si>
    <t>ก่อสร้างได้แล้วเสร็จ (ขุดสระ) (เป้าหมาย)</t>
  </si>
  <si>
    <t>โครงการพัฒนาเกษตรกรรมยั่งยืน</t>
  </si>
  <si>
    <t>โครงการยกระดับคุณภาพมาตรฐานสินค้าเกษตร</t>
  </si>
  <si>
    <t>เกษตรกรยื่นขอการรับรองมาตรฐานสินค้า (จังหวัด)</t>
  </si>
  <si>
    <t>รวม ดำเนินการโดยส่วนกลาง (เป้าหมาย)</t>
  </si>
  <si>
    <t>เกษตรกรได้รับการตรวจรับรองมาตรฐาน GAP (รายใหม่) (ส่วนกลาง)</t>
  </si>
  <si>
    <t>เกษตรกรได้รับการตรวจติดตามมาตรฐาน GAP (รายเก่า) (ส่วนกลาง)</t>
  </si>
  <si>
    <t>โครงการยกระดับศักยภาพการพัฒนาสินค้าเกษตรชีวภาพ</t>
  </si>
  <si>
    <t>โครงการพัฒนาธุรกิจชุมชน</t>
  </si>
  <si>
    <t>โครงการส่งเสริมการดำเนินงานอันเนื่องมาจากพระราชดำริ</t>
  </si>
  <si>
    <t>รวมฝึกอบรม (เป้าหมาย)</t>
  </si>
  <si>
    <t>หลักสูตรฝึกอบรมศิลปหัตถกรรมระยะสั้น</t>
  </si>
  <si>
    <t>หลักสูตรฝึกอบรมศิลปหัตถกรรมระยะยาว</t>
  </si>
  <si>
    <t>โครงการพัฒนาผู้แทนเกษตรกร</t>
  </si>
  <si>
    <t>อบรม (เป้าหมาย)</t>
  </si>
  <si>
    <t>โครงการพัฒนาเกษตรกรปราดเปรื่อง (Smart Farmer)</t>
  </si>
  <si>
    <t>โครงการจัดที่ดินเพื่อเกษตรกรรม</t>
  </si>
  <si>
    <t>จำนวนผู้รับบริการ (Link จาก Servicecenter) (เป้าหมาย)</t>
  </si>
  <si>
    <t>ตำบล</t>
  </si>
  <si>
    <t>แปลง</t>
  </si>
  <si>
    <t>จัดทำโฉนดเพื่อการเกษตรแล้วเสร็จ (Link ALRO Land)</t>
  </si>
  <si>
    <t>โครงการบริหารจัดการและเพิ่มศักยภาพพื้นที่ในเขตปฏิรูปที่ดิน</t>
  </si>
  <si>
    <t xml:space="preserve">อยู่ระหว่างกระบวนการจัดซื้อจัดจ้าง </t>
  </si>
  <si>
    <t xml:space="preserve">ได้ผู้รับจ้างและทำสัญญาจ้างเหมาก่อสร้างแล้ว </t>
  </si>
  <si>
    <t xml:space="preserve">ความคืบหน้าการก่อสร้าง </t>
  </si>
  <si>
    <t>โครงการส่งเสริมและพัฒนาอาชีพเพื่อแก้ไขปัญหาที่ดินทำกินของเกษตรกร</t>
  </si>
  <si>
    <t>สนับสนุนกล้าพันธุ์สมุนไพรและปัจจัยการผลิต (จังหวัด) (เป้าหมาย)</t>
  </si>
  <si>
    <t>จังหวัด</t>
  </si>
  <si>
    <t>กล้า</t>
  </si>
  <si>
    <t>อบรม 2 หลักสูตร (ราย) (เป้าหมาย)</t>
  </si>
  <si>
    <t>กลุ่ม</t>
  </si>
  <si>
    <t>จัดทำโรงอบพลังงานแสงอาทิตย์ (แห่ง) (เป้าหมาย)</t>
  </si>
  <si>
    <t>เรื่อง</t>
  </si>
  <si>
    <t>โรงเรียน</t>
  </si>
  <si>
    <t>สนับสนุนปัจจัยการผลิต</t>
  </si>
  <si>
    <t>สำรวจรังวัดด้วยระบบโครงข่ายดาวเทียมแบบจลน์ RTK GNSS NETWORK (ข้อมูลจาก สผส.)</t>
  </si>
  <si>
    <t>งานตรวจสอบมาตรฐานแผนที่ ตามระเบียบ กมร.  (เป้าหมาย)</t>
  </si>
  <si>
    <t>การจัดทำเขตที่ดินชุมชน - ประชาคม (จังหวัดคีย์)</t>
  </si>
  <si>
    <t>ชุมชน</t>
  </si>
  <si>
    <t>การจัดทำเขตที่ดินชุมชน - สำรวจจัดทำแผนที่เขตที่ดินชุมชน (จังหวัดคีย์)</t>
  </si>
  <si>
    <t>พิพาท/ข้อร้องเรียน (สวผ. นำเข้าผลงาน)</t>
  </si>
  <si>
    <t>รายการ</t>
  </si>
  <si>
    <t xml:space="preserve">สนับสนุนปัจจัยการผลิต </t>
  </si>
  <si>
    <t>ฉบับ</t>
  </si>
  <si>
    <t>จำนวนตำบลที่ออก Mobile Unit (Link จาก Servicecenter)</t>
  </si>
  <si>
    <t>ส่งมอบงาน ตรวจรับงาน และจัดทำรายงานปิดโครงการ แล้วเสร็จ</t>
  </si>
  <si>
    <t>โครงการระบบส่งเสริมการเกษตรแบบแปลงใหญ่</t>
  </si>
  <si>
    <t>รวมอบรม</t>
  </si>
  <si>
    <t>รวมอบรมทั้งหมด</t>
  </si>
  <si>
    <t>รวมสนับสนุนปัจจัยการผลิต</t>
  </si>
  <si>
    <t>รวม อบรม</t>
  </si>
  <si>
    <t>1. โครงการคลินิกเกษตรเคลื่อนที่ฯ (ออกหน่วยเคลื่อนที่)</t>
  </si>
  <si>
    <t>2. โครงการอนุรักษ์พันธุกรรมพืชฯ (อบรม)</t>
  </si>
  <si>
    <t>3. โครงการเพิ่มศักยภาพระบบงานเกษตร (อบรม)</t>
  </si>
  <si>
    <t>4. โครงการพัฒนาและรณรงค์การใช้หญ้าแฝก</t>
  </si>
  <si>
    <t xml:space="preserve">   - ปลูกหญ้าแฝก</t>
  </si>
  <si>
    <t xml:space="preserve">   - อบรม</t>
  </si>
  <si>
    <t>5. โครงการอันเนื่องมาจากพระราชดำริพัฒนาความรู้ 12 โครงการ</t>
  </si>
  <si>
    <t>อบรม (นับผลงานเมื่ออบรมหลักสูตรที่ 3 แล้วเสร็จ)</t>
  </si>
  <si>
    <t>กรณีผิดปกติ-สรุปผลการตรวจสอบที่ดิน</t>
  </si>
  <si>
    <t>การใช้ที่ดินผิดวัตถุประสงค์ตรวจโดยภาพถ่ายทางอากาศ/ดาวเทียม 
(สผส.ตรวจ) (เป้าหมาย)</t>
  </si>
  <si>
    <t>รวม</t>
  </si>
  <si>
    <t xml:space="preserve">   - รังวัด</t>
  </si>
  <si>
    <t xml:space="preserve">   - สอบสวนสิทธิ</t>
  </si>
  <si>
    <t xml:space="preserve">   - มอบ ส.ป.ก.4-01</t>
  </si>
  <si>
    <t>รวม (Link ALRO Land)</t>
  </si>
  <si>
    <t xml:space="preserve">X-Ray , Code 0-3 </t>
  </si>
  <si>
    <t>แบ่งแปลง</t>
  </si>
  <si>
    <t>เต็มแปลง</t>
  </si>
  <si>
    <t>กรณีข้อ 62 และ 29</t>
  </si>
  <si>
    <t xml:space="preserve">   - จัดทำสัญญาเช่า</t>
  </si>
  <si>
    <t>ยื่นคำขอ (Link ServiceCenter)</t>
  </si>
  <si>
    <t xml:space="preserve">จัดทำป้ายประชาสัมพันธ์เพื่อประกาศพื้นที่ </t>
  </si>
  <si>
    <t>ปิดป้ายประชาสัมพันธ์เพื่อประกาศพื้นที่</t>
  </si>
  <si>
    <t>รับคำเสนอขาย/ตรวจสอบความถูกต้องหนังสือแสดงสิทธิในที่ดิน (เป้าหมาย)</t>
  </si>
  <si>
    <t>ตรวจสอบสภาพพื้นที่ แปลงที่ดิน การทำประโยชน์/ต่อรองราคา</t>
  </si>
  <si>
    <t>คณะอนุกรรมการจัดซื้อที่ดินพิจารณาความเหมาะสมของที่ดิน</t>
  </si>
  <si>
    <t>นำเสนอ คปจ./อกก.คง.</t>
  </si>
  <si>
    <t>(7) การเจรจาไกล่เกลี่ยข้อพิพาท (เป้าหมาย)</t>
  </si>
  <si>
    <t>(1) สำรวจรังวัดปูผังแบ่งแปลงที่ดิน (แปลงว่าง) (Link)</t>
  </si>
  <si>
    <t>(2) จัดทำสัญญาเช่า/เช่าซื้อ (แปลงว่าง) (Link)</t>
  </si>
  <si>
    <t>(3) รวมปรับปรุงสิทธิ</t>
  </si>
  <si>
    <t>(4) การสำรวจรังวัดแบ่งแยกในนามเดิมยื่นคำขอออกโฉนดที่ดิน</t>
  </si>
  <si>
    <t>(5) จดทะเบียนสิทธิและนิติกรรม (ตามสัญญาเช่าซื้อ) (Link)</t>
  </si>
  <si>
    <t>(6) โอนสิทธิและมรดกสิทธิการเช่า/เช่าซื้อ (Link)</t>
  </si>
  <si>
    <t>กิจการตามกฎกระทรวง - ส่งเอกสารหลักฐานให้ ส.ป.ก.ส่วนกลาง (Link)</t>
  </si>
  <si>
    <t>กิจการสาธารณูปโภค - คปจ. (Link)</t>
  </si>
  <si>
    <t>กิจการสนับสนุนเกี่ยวเนื่อง - คปจ. (Link)</t>
  </si>
  <si>
    <t xml:space="preserve">แบบรูปรายการพร้อมประมาณราคางานพัฒนาโครงสร้างพื้นฐาน </t>
  </si>
  <si>
    <t xml:space="preserve">   - งานสำรวจออกแบบอาคารสิ่งก่อสร้างและวางผัง 9 จังหวัด </t>
  </si>
  <si>
    <t xml:space="preserve">   - งานสำรวจพัฒนาเส้นทางคมนาคม 16 จังหวัด </t>
  </si>
  <si>
    <t xml:space="preserve">   - งานสำรวจพัฒนาแหล่งน้ำและระบบกระจายน้ำ 10 จังหวัด </t>
  </si>
  <si>
    <t>การส่งเสริมพัฒนาอาชีพและการตลาดในพื้นที่ คทช. ในเขตปฏิรูปที่ดิน</t>
  </si>
  <si>
    <t>จัดทำแผนที่แนบท้ายพระราชกฤษฎีกาในพื้นที่ ส.ป.ก. ให้สอดคล้องกับผลการปรับปรุงแผนที่แนวเขตที่ดินรัฐฯ (One Map)</t>
  </si>
  <si>
    <t>วางโครงหมุดหลักฐานแผนที่ ปักหลักเขต และป้ายแสดงแนวเขตที่ดิน ให้สอดคล้องกับผลการปรับปรุงแผนที่แนวเขตที่ดินของรัฐฯ</t>
  </si>
  <si>
    <t>พื้นที่ที่ได้รับการส่งเสริมและเฝ้าระวังให้มีการลดการเผา</t>
  </si>
  <si>
    <t>รวมอบรมเกษตรกร (นับผลงานเมื่ออบรมครบทั้ง 2 หลักสูตร)</t>
  </si>
  <si>
    <t>จำนวนฝายชะลอน้ำแบบชั่วคราวสำหรับเป็นจุดเรียนรู้ในชุมชน</t>
  </si>
  <si>
    <t>จำนวนการฝึกอบรม</t>
  </si>
  <si>
    <t>การฝึกอบรมทำความเข้าใจแนวทางการขับเคลื่อนโครงการ</t>
  </si>
  <si>
    <t>การฝึกอบรม/สัมมนาสรุปโครงการ</t>
  </si>
  <si>
    <t>งบประมาณอนุมัติ</t>
  </si>
  <si>
    <t>งบประมาณได้รับ</t>
  </si>
  <si>
    <t>งบดำเนินงาน (รายจ่ายประจำ)</t>
  </si>
  <si>
    <t xml:space="preserve">   - ขอรับพันธุ์กล้าจากสำนักงานพัฒนาที่ดิน</t>
  </si>
  <si>
    <t>จัดทำและปรับปรุงฐานข้อมูลที่ดินและแผนที่ กมร. (เป้าหมาย)</t>
  </si>
  <si>
    <t>1. กิจกรรมส่งเสริมการเกษตรแบบแปลงใหญ่ในเขตปฏิรูปที่ดิน</t>
  </si>
  <si>
    <t>2. กิจกรรมตรวจรับรองสินค้าเกษตรในเขตปฏิรูปที่ดินตามมาตรฐาน GAP</t>
  </si>
  <si>
    <t>3. กิจกรรมยกระดับศักยภาพการพัฒนาสินค้าเกษตรชีวภาพ</t>
  </si>
  <si>
    <t>4. กิจกรรมพัฒนาเกษตรกรรมยั่งยืนในเขตปฏิรูปที่ดิน</t>
  </si>
  <si>
    <t>5. กิจกรรมพัฒนาธุรกิจชุมชนในเขตปฏิรูปที่ดิน</t>
  </si>
  <si>
    <t>6. กิจกรรมพัฒนาตามแนวทางพระราชดำริ</t>
  </si>
  <si>
    <t>7. กิจกรรมพัฒนาและส่งเสริมศิลปหัตถกรรม</t>
  </si>
  <si>
    <t>8. กิจกรรมพัฒนาผู้แทนเกษตรกรในเขตปฏิรูปที่ดิน</t>
  </si>
  <si>
    <t>9. กิจกรรมพัฒนาเกษตรกรปราดเปรื่องในเขตปฏิรูปที่ดิน (Smart Farmer)</t>
  </si>
  <si>
    <t>10. กิจกรรมแผนที่แปลงที่ดินตามมาตรฐาน RTK GNSS NETWORK</t>
  </si>
  <si>
    <t>11. กิจกรรมตรวจสอบมาตรฐานการสำรวจรังวัดและจัดทำระวางแผนที่ ตามระเบียบ กมร.</t>
  </si>
  <si>
    <t>12. กิจกรรมศูนย์บริการประชาชน</t>
  </si>
  <si>
    <t>13. กิจกรรมตรวจสอบที่ดิน</t>
  </si>
  <si>
    <t>14. กิจกรรมจัดที่ดิน</t>
  </si>
  <si>
    <t>15. กิจกรรมปรับปรุงหนังสืออนุญาตให้เข้าทำประโยชน์ในเขตปฏิรูปที่ดิน 
(ส.ป.ก. 4-01) เป็นโฉนดเพื่อการเกษตร</t>
  </si>
  <si>
    <t>16. บริหารจัดการที่ดินเอกชน (จัดหาที่ดินเอกชน)</t>
  </si>
  <si>
    <t>17. บริหารจัดการที่ดินเอกชน (7 กิจกรรม)</t>
  </si>
  <si>
    <t>18. กิจกรรมอนุญาตใช้ประโยชน์ที่ดิน</t>
  </si>
  <si>
    <t>19. กิจกรรมเพิ่มศักยภาพงานก่อสร้างโครงสร้างพื้นฐานในเขตปฏิรูปที่ดิน</t>
  </si>
  <si>
    <t>20. กิจกรรมสำรวจและออกแบบโครงสร้างพื้นฐานในเขตปฏิรูปที่ดิน</t>
  </si>
  <si>
    <t>21. กิจกรรมส่งเสริมและพัฒนาอาชีพเพื่อแก้ไขปัญหาที่ดินทำกินของเกษตรกร</t>
  </si>
  <si>
    <t>23. กิจกรรมสำรวจวางโครงสร้างหมุดหลักฐานแผนที่และปักหลักเขต</t>
  </si>
  <si>
    <t>24. กิจกรรมลดการเผาวัสดุเหลือใช้ทางการเกษตรในเขตปฏิรูปที่ดิน</t>
  </si>
  <si>
    <t>25. กิจกรรมพัฒนาแหล่งน้ำและระบบกระจายน้ำในเขตปฏิรูปที่ดิน</t>
  </si>
  <si>
    <t>26. กิจกรรมฝายชะลอน้ำแบบชั่วคราวสำหรับการเพิ่มประสิทธิภาพของแหล่งน้ำในเขตปฏิรูปที่ดิน</t>
  </si>
  <si>
    <t>27. กิจกรรมพัฒนาระบบจัดการข้อมูลเพื่อการปฏิรูปที่ดิน</t>
  </si>
  <si>
    <t>28. กิจกรรมขุดสระน้ำพร้อมระบบส่งน้ำ</t>
  </si>
  <si>
    <t>รายงานสรุปภาพรวมผลการดำเนินงาน - ผลการใช้จ่ายงบประมาณ ประจำปีงบประมาณ 2569</t>
  </si>
  <si>
    <t>โครงการขับเคลื่อนการปรับปรุงกฎหมายที่เกี่ยวข้องให้สอดคล้องกับ
ผลการดำเนินการปรับปรุงแผนที่แนวเขตที่ดินของรัฐ</t>
  </si>
  <si>
    <t>22. กิจกรรมจัดทำแผนที่แนบท้ายพระราชกฤษฎีกาในพื้นที่ ส.ป.ก. ให้สอดคล้องกับ
ผลการปรับปรุงแผนที่แนวเขตที่ดินรัฐแบบบูรณาการ มาตราส่วน 1 : 4000 (One Map)</t>
  </si>
  <si>
    <t xml:space="preserve">   - งานสำรวจความเหมาะสมพื้นที่และวางผังแม่บทงานพัฒนาโครงสร้างพื้นฐาน 
4 จังหวัด</t>
  </si>
  <si>
    <t>ข้อมูล ณ วันที่ 30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</si>
</sst>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฿&quot;* #,##0_-;\-&quot;฿&quot;* #,##0_-;_-&quot;฿&quot;* &quot;-&quot;_-;_-@_-"/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[$-101007F]#,##0.00;\-#,##0.00"/>
    <numFmt numFmtId="188" formatCode="_-* #,##0.00_-;\-* #,##0.00_-;_-* &quot;-&quot;_-;_-@_-"/>
  </numFmts>
  <fonts count="19">
    <font>
      <sz val="11"/>
      <color rgb="FF000000"/>
      <name val="DejaVu Sans"/>
      <family val="2"/>
    </font>
    <font>
      <sz val="10"/>
      <name val="Arial"/>
      <family val="2"/>
    </font>
    <font>
      <u/>
      <sz val="11"/>
      <color rgb="FF0000FF"/>
      <name val="DejaVu Sans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 New"/>
      <family val="2"/>
    </font>
    <font>
      <b/>
      <sz val="16"/>
      <color rgb="FF000000"/>
      <name val="TH Sarabun New"/>
      <family val="2"/>
    </font>
    <font>
      <b/>
      <u/>
      <sz val="16"/>
      <color rgb="FF000000"/>
      <name val="TH Sarabun New"/>
      <family val="2"/>
    </font>
    <font>
      <b/>
      <sz val="20"/>
      <color rgb="FF000000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name val="TH Sarabun New"/>
      <family val="2"/>
    </font>
    <font>
      <sz val="16"/>
      <name val="TH Sarabun New"/>
      <family val="2"/>
    </font>
    <font>
      <b/>
      <sz val="15"/>
      <color rgb="FF000000"/>
      <name val="TH Sarabun New"/>
      <family val="2"/>
    </font>
    <font>
      <sz val="16"/>
      <color theme="1"/>
      <name val="TH Sarabun New"/>
      <family val="2"/>
      <charset val="222"/>
    </font>
    <font>
      <b/>
      <sz val="16"/>
      <color theme="1"/>
      <name val="TH Sarabun New"/>
      <family val="2"/>
      <charset val="222"/>
    </font>
    <font>
      <sz val="16"/>
      <color theme="1"/>
      <name val="TH SarabunPSK"/>
      <family val="2"/>
      <charset val="222"/>
    </font>
  </fonts>
  <fills count="13">
    <fill>
      <patternFill patternType="none"/>
    </fill>
    <fill>
      <patternFill patternType="gray125"/>
    </fill>
    <fill>
      <patternFill patternType="solid">
        <fgColor rgb="FF548135"/>
        <bgColor indexed="64"/>
      </patternFill>
    </fill>
    <fill>
      <patternFill patternType="solid">
        <fgColor rgb="FFFCFAB0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rgb="FFF1A983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AE6F6"/>
        <bgColor indexed="64"/>
      </patternFill>
    </fill>
    <fill>
      <patternFill patternType="solid">
        <fgColor rgb="FF96BBDF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D1F0C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wrapText="1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</cellStyleXfs>
  <cellXfs count="115">
    <xf numFmtId="0" fontId="0" fillId="0" borderId="0" xfId="0" applyAlignment="1">
      <alignment wrapText="1" readingOrder="1"/>
    </xf>
    <xf numFmtId="0" fontId="4" fillId="0" borderId="0" xfId="0" applyFont="1" applyAlignment="1">
      <alignment wrapText="1" readingOrder="1"/>
    </xf>
    <xf numFmtId="0" fontId="3" fillId="0" borderId="0" xfId="0" applyFont="1" applyAlignment="1">
      <alignment wrapText="1" readingOrder="1"/>
    </xf>
    <xf numFmtId="0" fontId="4" fillId="12" borderId="0" xfId="0" applyFont="1" applyFill="1" applyAlignment="1">
      <alignment wrapText="1" readingOrder="1"/>
    </xf>
    <xf numFmtId="41" fontId="4" fillId="0" borderId="0" xfId="0" applyNumberFormat="1" applyFont="1" applyAlignment="1">
      <alignment wrapText="1" readingOrder="1"/>
    </xf>
    <xf numFmtId="0" fontId="5" fillId="0" borderId="0" xfId="0" applyFont="1" applyAlignment="1">
      <alignment wrapText="1" readingOrder="1"/>
    </xf>
    <xf numFmtId="0" fontId="6" fillId="0" borderId="0" xfId="0" applyFont="1" applyAlignment="1">
      <alignment wrapText="1" readingOrder="1"/>
    </xf>
    <xf numFmtId="188" fontId="6" fillId="0" borderId="0" xfId="0" applyNumberFormat="1" applyFont="1" applyAlignment="1">
      <alignment wrapText="1" readingOrder="1"/>
    </xf>
    <xf numFmtId="0" fontId="7" fillId="0" borderId="0" xfId="0" applyFont="1" applyAlignment="1">
      <alignment wrapText="1" readingOrder="1"/>
    </xf>
    <xf numFmtId="0" fontId="7" fillId="0" borderId="0" xfId="0" applyFont="1" applyAlignment="1">
      <alignment readingOrder="1"/>
    </xf>
    <xf numFmtId="0" fontId="7" fillId="0" borderId="1" xfId="0" applyFont="1" applyBorder="1" applyAlignment="1">
      <alignment horizontal="left" vertical="top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7" fillId="10" borderId="1" xfId="0" applyFont="1" applyFill="1" applyBorder="1" applyAlignment="1">
      <alignment horizontal="left" vertical="top" wrapText="1" readingOrder="1"/>
    </xf>
    <xf numFmtId="0" fontId="7" fillId="10" borderId="1" xfId="0" applyFont="1" applyFill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left" vertical="top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7" fillId="12" borderId="1" xfId="0" applyFont="1" applyFill="1" applyBorder="1" applyAlignment="1">
      <alignment horizontal="left" vertical="top" wrapText="1" readingOrder="1"/>
    </xf>
    <xf numFmtId="0" fontId="7" fillId="12" borderId="1" xfId="0" applyFont="1" applyFill="1" applyBorder="1" applyAlignment="1">
      <alignment horizontal="center" vertical="center" wrapText="1" readingOrder="1"/>
    </xf>
    <xf numFmtId="0" fontId="7" fillId="11" borderId="1" xfId="0" applyFont="1" applyFill="1" applyBorder="1" applyAlignment="1">
      <alignment horizontal="left" vertical="top" wrapText="1" readingOrder="1"/>
    </xf>
    <xf numFmtId="0" fontId="7" fillId="11" borderId="1" xfId="0" applyFont="1" applyFill="1" applyBorder="1" applyAlignment="1">
      <alignment horizontal="center" vertical="center" wrapText="1" readingOrder="1"/>
    </xf>
    <xf numFmtId="0" fontId="10" fillId="0" borderId="0" xfId="0" applyFont="1" applyAlignment="1">
      <alignment readingOrder="1"/>
    </xf>
    <xf numFmtId="41" fontId="7" fillId="0" borderId="0" xfId="0" applyNumberFormat="1" applyFont="1" applyAlignment="1">
      <alignment wrapText="1" readingOrder="1"/>
    </xf>
    <xf numFmtId="188" fontId="11" fillId="0" borderId="0" xfId="0" applyNumberFormat="1" applyFont="1" applyAlignment="1">
      <alignment wrapText="1" readingOrder="1"/>
    </xf>
    <xf numFmtId="0" fontId="11" fillId="0" borderId="0" xfId="0" applyFont="1" applyAlignment="1">
      <alignment wrapText="1" readingOrder="1"/>
    </xf>
    <xf numFmtId="0" fontId="8" fillId="4" borderId="1" xfId="0" applyFont="1" applyFill="1" applyBorder="1" applyAlignment="1">
      <alignment horizontal="center" vertical="center" wrapText="1" readingOrder="1"/>
    </xf>
    <xf numFmtId="0" fontId="8" fillId="6" borderId="1" xfId="0" applyFont="1" applyFill="1" applyBorder="1" applyAlignment="1">
      <alignment horizontal="center" vertical="center" wrapText="1" readingOrder="1"/>
    </xf>
    <xf numFmtId="0" fontId="12" fillId="6" borderId="1" xfId="0" applyFont="1" applyFill="1" applyBorder="1" applyAlignment="1">
      <alignment horizontal="center" vertical="center" wrapText="1" readingOrder="1"/>
    </xf>
    <xf numFmtId="0" fontId="8" fillId="8" borderId="1" xfId="0" applyFont="1" applyFill="1" applyBorder="1" applyAlignment="1">
      <alignment horizontal="left" vertical="top" wrapText="1" readingOrder="1"/>
    </xf>
    <xf numFmtId="0" fontId="7" fillId="8" borderId="1" xfId="0" applyFont="1" applyFill="1" applyBorder="1" applyAlignment="1">
      <alignment horizontal="center" vertical="center" wrapText="1" readingOrder="1"/>
    </xf>
    <xf numFmtId="41" fontId="7" fillId="8" borderId="1" xfId="0" applyNumberFormat="1" applyFont="1" applyFill="1" applyBorder="1" applyAlignment="1">
      <alignment horizontal="left" vertical="top" wrapText="1" readingOrder="1"/>
    </xf>
    <xf numFmtId="188" fontId="11" fillId="8" borderId="1" xfId="0" applyNumberFormat="1" applyFont="1" applyFill="1" applyBorder="1" applyAlignment="1">
      <alignment horizontal="left" vertical="top" wrapText="1" readingOrder="1"/>
    </xf>
    <xf numFmtId="0" fontId="7" fillId="8" borderId="1" xfId="0" applyFont="1" applyFill="1" applyBorder="1" applyAlignment="1">
      <alignment horizontal="left" vertical="top" wrapText="1" readingOrder="1"/>
    </xf>
    <xf numFmtId="0" fontId="11" fillId="8" borderId="1" xfId="0" applyFont="1" applyFill="1" applyBorder="1" applyAlignment="1">
      <alignment horizontal="left" vertical="top" wrapText="1" readingOrder="1"/>
    </xf>
    <xf numFmtId="0" fontId="9" fillId="9" borderId="1" xfId="0" applyFont="1" applyFill="1" applyBorder="1" applyAlignment="1">
      <alignment horizontal="left" vertical="top" wrapText="1" readingOrder="1"/>
    </xf>
    <xf numFmtId="0" fontId="8" fillId="9" borderId="1" xfId="0" applyFont="1" applyFill="1" applyBorder="1" applyAlignment="1">
      <alignment horizontal="center" vertical="center" wrapText="1" readingOrder="1"/>
    </xf>
    <xf numFmtId="41" fontId="13" fillId="9" borderId="1" xfId="0" applyNumberFormat="1" applyFont="1" applyFill="1" applyBorder="1" applyAlignment="1">
      <alignment horizontal="left" vertical="top" wrapText="1" readingOrder="1"/>
    </xf>
    <xf numFmtId="188" fontId="12" fillId="9" borderId="1" xfId="0" applyNumberFormat="1" applyFont="1" applyFill="1" applyBorder="1" applyAlignment="1">
      <alignment horizontal="left" vertical="top" wrapText="1" readingOrder="1"/>
    </xf>
    <xf numFmtId="187" fontId="13" fillId="9" borderId="1" xfId="0" applyNumberFormat="1" applyFont="1" applyFill="1" applyBorder="1" applyAlignment="1">
      <alignment horizontal="right" vertical="center" wrapText="1" readingOrder="1"/>
    </xf>
    <xf numFmtId="187" fontId="12" fillId="9" borderId="1" xfId="0" applyNumberFormat="1" applyFont="1" applyFill="1" applyBorder="1" applyAlignment="1">
      <alignment horizontal="right" vertical="center" wrapText="1" readingOrder="1"/>
    </xf>
    <xf numFmtId="41" fontId="14" fillId="0" borderId="1" xfId="0" applyNumberFormat="1" applyFont="1" applyBorder="1" applyAlignment="1">
      <alignment horizontal="left" vertical="top" wrapText="1" readingOrder="1"/>
    </xf>
    <xf numFmtId="188" fontId="11" fillId="0" borderId="1" xfId="0" applyNumberFormat="1" applyFont="1" applyBorder="1" applyAlignment="1">
      <alignment horizontal="left" vertical="top" wrapText="1" readingOrder="1"/>
    </xf>
    <xf numFmtId="43" fontId="14" fillId="0" borderId="1" xfId="0" applyNumberFormat="1" applyFont="1" applyBorder="1" applyAlignment="1">
      <alignment horizontal="right" vertical="center" wrapText="1" readingOrder="1"/>
    </xf>
    <xf numFmtId="43" fontId="11" fillId="0" borderId="1" xfId="0" applyNumberFormat="1" applyFont="1" applyBorder="1" applyAlignment="1">
      <alignment horizontal="right" vertical="center" wrapText="1" readingOrder="1"/>
    </xf>
    <xf numFmtId="0" fontId="8" fillId="4" borderId="1" xfId="0" applyFont="1" applyFill="1" applyBorder="1" applyAlignment="1">
      <alignment horizontal="left" vertical="top" wrapText="1" readingOrder="1"/>
    </xf>
    <xf numFmtId="41" fontId="13" fillId="4" borderId="1" xfId="0" applyNumberFormat="1" applyFont="1" applyFill="1" applyBorder="1" applyAlignment="1">
      <alignment horizontal="left" vertical="top" wrapText="1" readingOrder="1"/>
    </xf>
    <xf numFmtId="188" fontId="12" fillId="4" borderId="1" xfId="0" applyNumberFormat="1" applyFont="1" applyFill="1" applyBorder="1" applyAlignment="1">
      <alignment horizontal="left" vertical="top" wrapText="1" readingOrder="1"/>
    </xf>
    <xf numFmtId="0" fontId="13" fillId="4" borderId="1" xfId="0" applyFont="1" applyFill="1" applyBorder="1" applyAlignment="1">
      <alignment horizontal="left" vertical="top" wrapText="1" readingOrder="1"/>
    </xf>
    <xf numFmtId="0" fontId="12" fillId="4" borderId="1" xfId="0" applyFont="1" applyFill="1" applyBorder="1" applyAlignment="1">
      <alignment horizontal="left" vertical="top" wrapText="1" readingOrder="1"/>
    </xf>
    <xf numFmtId="41" fontId="14" fillId="10" borderId="1" xfId="0" applyNumberFormat="1" applyFont="1" applyFill="1" applyBorder="1" applyAlignment="1">
      <alignment horizontal="left" vertical="top" wrapText="1" readingOrder="1"/>
    </xf>
    <xf numFmtId="188" fontId="11" fillId="10" borderId="1" xfId="0" applyNumberFormat="1" applyFont="1" applyFill="1" applyBorder="1" applyAlignment="1">
      <alignment horizontal="left" vertical="top" wrapText="1" readingOrder="1"/>
    </xf>
    <xf numFmtId="0" fontId="14" fillId="10" borderId="1" xfId="0" applyFont="1" applyFill="1" applyBorder="1" applyAlignment="1">
      <alignment horizontal="left" vertical="top" wrapText="1" readingOrder="1"/>
    </xf>
    <xf numFmtId="0" fontId="11" fillId="10" borderId="1" xfId="0" applyFont="1" applyFill="1" applyBorder="1" applyAlignment="1">
      <alignment horizontal="left" vertical="top" wrapText="1" readingOrder="1"/>
    </xf>
    <xf numFmtId="41" fontId="13" fillId="0" borderId="1" xfId="0" applyNumberFormat="1" applyFont="1" applyBorder="1" applyAlignment="1">
      <alignment horizontal="left" vertical="top" wrapText="1" readingOrder="1"/>
    </xf>
    <xf numFmtId="188" fontId="12" fillId="0" borderId="1" xfId="0" applyNumberFormat="1" applyFont="1" applyBorder="1" applyAlignment="1">
      <alignment horizontal="left" vertical="top" wrapText="1" readingOrder="1"/>
    </xf>
    <xf numFmtId="43" fontId="13" fillId="0" borderId="1" xfId="0" applyNumberFormat="1" applyFont="1" applyBorder="1" applyAlignment="1">
      <alignment horizontal="right" vertical="center" wrapText="1" readingOrder="1"/>
    </xf>
    <xf numFmtId="43" fontId="12" fillId="0" borderId="1" xfId="0" applyNumberFormat="1" applyFont="1" applyBorder="1" applyAlignment="1">
      <alignment horizontal="right" vertical="center" wrapText="1" readingOrder="1"/>
    </xf>
    <xf numFmtId="43" fontId="13" fillId="4" borderId="1" xfId="0" applyNumberFormat="1" applyFont="1" applyFill="1" applyBorder="1" applyAlignment="1">
      <alignment horizontal="left" vertical="top" wrapText="1" readingOrder="1"/>
    </xf>
    <xf numFmtId="43" fontId="12" fillId="4" borderId="1" xfId="0" applyNumberFormat="1" applyFont="1" applyFill="1" applyBorder="1" applyAlignment="1">
      <alignment horizontal="left" vertical="top" wrapText="1" readingOrder="1"/>
    </xf>
    <xf numFmtId="41" fontId="14" fillId="12" borderId="1" xfId="0" applyNumberFormat="1" applyFont="1" applyFill="1" applyBorder="1" applyAlignment="1">
      <alignment horizontal="left" vertical="top" wrapText="1" readingOrder="1"/>
    </xf>
    <xf numFmtId="188" fontId="11" fillId="12" borderId="1" xfId="0" applyNumberFormat="1" applyFont="1" applyFill="1" applyBorder="1" applyAlignment="1">
      <alignment horizontal="left" vertical="top" wrapText="1" readingOrder="1"/>
    </xf>
    <xf numFmtId="43" fontId="14" fillId="12" borderId="1" xfId="0" applyNumberFormat="1" applyFont="1" applyFill="1" applyBorder="1" applyAlignment="1">
      <alignment horizontal="left" vertical="top" wrapText="1" readingOrder="1"/>
    </xf>
    <xf numFmtId="43" fontId="11" fillId="12" borderId="1" xfId="0" applyNumberFormat="1" applyFont="1" applyFill="1" applyBorder="1" applyAlignment="1">
      <alignment horizontal="left" vertical="top" wrapText="1" readingOrder="1"/>
    </xf>
    <xf numFmtId="43" fontId="14" fillId="0" borderId="1" xfId="0" applyNumberFormat="1" applyFont="1" applyBorder="1" applyAlignment="1">
      <alignment horizontal="left" vertical="top" wrapText="1" readingOrder="1"/>
    </xf>
    <xf numFmtId="43" fontId="11" fillId="0" borderId="1" xfId="0" applyNumberFormat="1" applyFont="1" applyBorder="1" applyAlignment="1">
      <alignment horizontal="left" vertical="top" wrapText="1" readingOrder="1"/>
    </xf>
    <xf numFmtId="41" fontId="14" fillId="0" borderId="1" xfId="0" applyNumberFormat="1" applyFont="1" applyBorder="1" applyAlignment="1">
      <alignment horizontal="right" vertical="center" wrapText="1" readingOrder="1"/>
    </xf>
    <xf numFmtId="188" fontId="11" fillId="0" borderId="1" xfId="0" applyNumberFormat="1" applyFont="1" applyBorder="1" applyAlignment="1">
      <alignment horizontal="right" vertical="center" wrapText="1" readingOrder="1"/>
    </xf>
    <xf numFmtId="43" fontId="14" fillId="10" borderId="1" xfId="0" applyNumberFormat="1" applyFont="1" applyFill="1" applyBorder="1" applyAlignment="1">
      <alignment horizontal="left" vertical="top" wrapText="1" readingOrder="1"/>
    </xf>
    <xf numFmtId="43" fontId="11" fillId="10" borderId="1" xfId="0" applyNumberFormat="1" applyFont="1" applyFill="1" applyBorder="1" applyAlignment="1">
      <alignment horizontal="left" vertical="top" wrapText="1" readingOrder="1"/>
    </xf>
    <xf numFmtId="0" fontId="14" fillId="11" borderId="1" xfId="0" applyFont="1" applyFill="1" applyBorder="1" applyAlignment="1">
      <alignment horizontal="left" vertical="top" wrapText="1" readingOrder="1"/>
    </xf>
    <xf numFmtId="0" fontId="14" fillId="11" borderId="1" xfId="0" applyFont="1" applyFill="1" applyBorder="1" applyAlignment="1">
      <alignment horizontal="center" vertical="center" wrapText="1" readingOrder="1"/>
    </xf>
    <xf numFmtId="0" fontId="14" fillId="11" borderId="1" xfId="0" quotePrefix="1" applyFont="1" applyFill="1" applyBorder="1" applyAlignment="1">
      <alignment horizontal="left" vertical="top" wrapText="1" readingOrder="1"/>
    </xf>
    <xf numFmtId="0" fontId="14" fillId="0" borderId="1" xfId="0" applyFont="1" applyBorder="1" applyAlignment="1">
      <alignment horizontal="left" vertical="top" wrapText="1" readingOrder="1"/>
    </xf>
    <xf numFmtId="0" fontId="14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top" wrapText="1" readingOrder="1"/>
    </xf>
    <xf numFmtId="41" fontId="14" fillId="0" borderId="1" xfId="0" applyNumberFormat="1" applyFont="1" applyBorder="1" applyAlignment="1">
      <alignment horizontal="right" vertical="top" wrapText="1" readingOrder="1"/>
    </xf>
    <xf numFmtId="188" fontId="11" fillId="0" borderId="1" xfId="0" applyNumberFormat="1" applyFont="1" applyBorder="1" applyAlignment="1">
      <alignment horizontal="right" vertical="top" wrapText="1" readingOrder="1"/>
    </xf>
    <xf numFmtId="0" fontId="8" fillId="0" borderId="1" xfId="0" applyFont="1" applyBorder="1" applyAlignment="1">
      <alignment horizontal="left" vertical="top" wrapText="1" readingOrder="1"/>
    </xf>
    <xf numFmtId="0" fontId="7" fillId="11" borderId="1" xfId="0" quotePrefix="1" applyFont="1" applyFill="1" applyBorder="1" applyAlignment="1">
      <alignment horizontal="left" vertical="top" wrapText="1" readingOrder="1"/>
    </xf>
    <xf numFmtId="0" fontId="7" fillId="0" borderId="1" xfId="0" quotePrefix="1" applyFont="1" applyBorder="1" applyAlignment="1">
      <alignment horizontal="left" vertical="top" wrapText="1" readingOrder="1"/>
    </xf>
    <xf numFmtId="0" fontId="8" fillId="11" borderId="1" xfId="0" quotePrefix="1" applyFont="1" applyFill="1" applyBorder="1" applyAlignment="1">
      <alignment horizontal="left" vertical="top" wrapText="1" readingOrder="1"/>
    </xf>
    <xf numFmtId="0" fontId="8" fillId="0" borderId="1" xfId="0" quotePrefix="1" applyFont="1" applyBorder="1" applyAlignment="1">
      <alignment horizontal="left" vertical="top" wrapText="1" readingOrder="1"/>
    </xf>
    <xf numFmtId="0" fontId="8" fillId="11" borderId="1" xfId="0" applyFont="1" applyFill="1" applyBorder="1" applyAlignment="1">
      <alignment horizontal="left" vertical="top" wrapText="1" readingOrder="1"/>
    </xf>
    <xf numFmtId="0" fontId="15" fillId="4" borderId="1" xfId="0" applyFont="1" applyFill="1" applyBorder="1" applyAlignment="1">
      <alignment horizontal="left" vertical="top" wrapText="1" readingOrder="1"/>
    </xf>
    <xf numFmtId="188" fontId="16" fillId="0" borderId="0" xfId="0" applyNumberFormat="1" applyFont="1" applyAlignment="1">
      <alignment wrapText="1" readingOrder="1"/>
    </xf>
    <xf numFmtId="188" fontId="16" fillId="8" borderId="1" xfId="0" applyNumberFormat="1" applyFont="1" applyFill="1" applyBorder="1" applyAlignment="1">
      <alignment horizontal="left" vertical="top" wrapText="1" readingOrder="1"/>
    </xf>
    <xf numFmtId="188" fontId="17" fillId="9" borderId="1" xfId="0" applyNumberFormat="1" applyFont="1" applyFill="1" applyBorder="1" applyAlignment="1">
      <alignment horizontal="left" vertical="top" wrapText="1" readingOrder="1"/>
    </xf>
    <xf numFmtId="188" fontId="16" fillId="0" borderId="1" xfId="0" applyNumberFormat="1" applyFont="1" applyBorder="1" applyAlignment="1">
      <alignment horizontal="left" vertical="top" wrapText="1" readingOrder="1"/>
    </xf>
    <xf numFmtId="188" fontId="17" fillId="4" borderId="1" xfId="0" applyNumberFormat="1" applyFont="1" applyFill="1" applyBorder="1" applyAlignment="1">
      <alignment horizontal="left" vertical="top" wrapText="1" readingOrder="1"/>
    </xf>
    <xf numFmtId="188" fontId="16" fillId="10" borderId="1" xfId="0" applyNumberFormat="1" applyFont="1" applyFill="1" applyBorder="1" applyAlignment="1">
      <alignment horizontal="left" vertical="top" wrapText="1" readingOrder="1"/>
    </xf>
    <xf numFmtId="188" fontId="17" fillId="0" borderId="1" xfId="0" applyNumberFormat="1" applyFont="1" applyBorder="1" applyAlignment="1">
      <alignment horizontal="left" vertical="top" wrapText="1" readingOrder="1"/>
    </xf>
    <xf numFmtId="188" fontId="16" fillId="12" borderId="1" xfId="0" applyNumberFormat="1" applyFont="1" applyFill="1" applyBorder="1" applyAlignment="1">
      <alignment horizontal="left" vertical="top" wrapText="1" readingOrder="1"/>
    </xf>
    <xf numFmtId="188" fontId="16" fillId="0" borderId="1" xfId="0" applyNumberFormat="1" applyFont="1" applyBorder="1" applyAlignment="1">
      <alignment horizontal="right" vertical="center" wrapText="1" readingOrder="1"/>
    </xf>
    <xf numFmtId="188" fontId="16" fillId="0" borderId="1" xfId="0" applyNumberFormat="1" applyFont="1" applyBorder="1" applyAlignment="1">
      <alignment horizontal="right" vertical="top" wrapText="1" readingOrder="1"/>
    </xf>
    <xf numFmtId="188" fontId="16" fillId="0" borderId="1" xfId="0" applyNumberFormat="1" applyFont="1" applyFill="1" applyBorder="1" applyAlignment="1">
      <alignment horizontal="right" vertical="center" wrapText="1" readingOrder="1"/>
    </xf>
    <xf numFmtId="188" fontId="18" fillId="0" borderId="0" xfId="0" applyNumberFormat="1" applyFont="1" applyAlignment="1">
      <alignment wrapText="1" readingOrder="1"/>
    </xf>
    <xf numFmtId="0" fontId="16" fillId="0" borderId="0" xfId="0" applyFont="1" applyAlignment="1">
      <alignment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0" fontId="16" fillId="8" borderId="1" xfId="0" applyFont="1" applyFill="1" applyBorder="1" applyAlignment="1">
      <alignment horizontal="left" vertical="top" wrapText="1" readingOrder="1"/>
    </xf>
    <xf numFmtId="187" fontId="17" fillId="9" borderId="1" xfId="0" applyNumberFormat="1" applyFont="1" applyFill="1" applyBorder="1" applyAlignment="1">
      <alignment horizontal="right" vertical="center" wrapText="1" readingOrder="1"/>
    </xf>
    <xf numFmtId="43" fontId="16" fillId="0" borderId="1" xfId="0" applyNumberFormat="1" applyFont="1" applyBorder="1" applyAlignment="1">
      <alignment horizontal="right" vertical="center" wrapText="1" readingOrder="1"/>
    </xf>
    <xf numFmtId="0" fontId="17" fillId="4" borderId="1" xfId="0" applyFont="1" applyFill="1" applyBorder="1" applyAlignment="1">
      <alignment horizontal="left" vertical="top" wrapText="1" readingOrder="1"/>
    </xf>
    <xf numFmtId="0" fontId="16" fillId="10" borderId="1" xfId="0" applyFont="1" applyFill="1" applyBorder="1" applyAlignment="1">
      <alignment horizontal="left" vertical="top" wrapText="1" readingOrder="1"/>
    </xf>
    <xf numFmtId="43" fontId="17" fillId="0" borderId="1" xfId="0" applyNumberFormat="1" applyFont="1" applyBorder="1" applyAlignment="1">
      <alignment horizontal="right" vertical="center" wrapText="1" readingOrder="1"/>
    </xf>
    <xf numFmtId="43" fontId="17" fillId="4" borderId="1" xfId="0" applyNumberFormat="1" applyFont="1" applyFill="1" applyBorder="1" applyAlignment="1">
      <alignment horizontal="left" vertical="top" wrapText="1" readingOrder="1"/>
    </xf>
    <xf numFmtId="43" fontId="16" fillId="12" borderId="1" xfId="0" applyNumberFormat="1" applyFont="1" applyFill="1" applyBorder="1" applyAlignment="1">
      <alignment horizontal="left" vertical="top" wrapText="1" readingOrder="1"/>
    </xf>
    <xf numFmtId="43" fontId="16" fillId="0" borderId="1" xfId="0" applyNumberFormat="1" applyFont="1" applyBorder="1" applyAlignment="1">
      <alignment horizontal="left" vertical="top" wrapText="1" readingOrder="1"/>
    </xf>
    <xf numFmtId="43" fontId="16" fillId="10" borderId="1" xfId="0" applyNumberFormat="1" applyFont="1" applyFill="1" applyBorder="1" applyAlignment="1">
      <alignment horizontal="left" vertical="top" wrapText="1" readingOrder="1"/>
    </xf>
    <xf numFmtId="0" fontId="18" fillId="0" borderId="0" xfId="0" applyFont="1" applyAlignment="1">
      <alignment wrapText="1" readingOrder="1"/>
    </xf>
    <xf numFmtId="0" fontId="8" fillId="7" borderId="1" xfId="0" applyFont="1" applyFill="1" applyBorder="1" applyAlignment="1">
      <alignment horizontal="center" vertical="center" wrapText="1" readingOrder="1"/>
    </xf>
    <xf numFmtId="0" fontId="8" fillId="5" borderId="1" xfId="0" applyFont="1" applyFill="1" applyBorder="1" applyAlignment="1">
      <alignment horizontal="center" vertical="center" wrapText="1" readingOrder="1"/>
    </xf>
    <xf numFmtId="0" fontId="8" fillId="4" borderId="1" xfId="0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 readingOrder="1"/>
    </xf>
    <xf numFmtId="41" fontId="8" fillId="3" borderId="1" xfId="0" applyNumberFormat="1" applyFont="1" applyFill="1" applyBorder="1" applyAlignment="1">
      <alignment horizontal="center" vertical="center" wrapText="1" readingOrder="1"/>
    </xf>
    <xf numFmtId="188" fontId="17" fillId="3" borderId="1" xfId="0" applyNumberFormat="1" applyFont="1" applyFill="1" applyBorder="1" applyAlignment="1">
      <alignment horizontal="center" vertical="center" wrapText="1" readingOrder="1"/>
    </xf>
    <xf numFmtId="188" fontId="12" fillId="3" borderId="1" xfId="0" applyNumberFormat="1" applyFont="1" applyFill="1" applyBorder="1" applyAlignment="1">
      <alignment horizontal="center" vertical="center" wrapText="1" readingOrder="1"/>
    </xf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Hyperlink" xfId="6" xr:uid="{00000000-0005-0000-0000-000006000000}"/>
    <cellStyle name="Normal" xfId="0" builtinId="0"/>
    <cellStyle name="Percent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1"/>
  <sheetViews>
    <sheetView showGridLines="0" tabSelected="1" view="pageBreakPreview" zoomScale="55" zoomScaleNormal="55" zoomScaleSheetLayoutView="55" workbookViewId="0">
      <pane xSplit="1" ySplit="6" topLeftCell="B173" activePane="bottomRight" state="frozen"/>
      <selection pane="topRight" activeCell="B1" sqref="B1"/>
      <selection pane="bottomLeft" activeCell="A7" sqref="A7"/>
      <selection pane="bottomRight" activeCell="J184" sqref="J184"/>
    </sheetView>
  </sheetViews>
  <sheetFormatPr defaultColWidth="8.75" defaultRowHeight="21"/>
  <cols>
    <col min="1" max="1" width="62.75" style="1" customWidth="1"/>
    <col min="2" max="2" width="7.125" style="1" bestFit="1" customWidth="1"/>
    <col min="3" max="3" width="17" style="4" bestFit="1" customWidth="1"/>
    <col min="4" max="4" width="21.75" style="94" bestFit="1" customWidth="1"/>
    <col min="5" max="5" width="12.625" style="7" bestFit="1" customWidth="1"/>
    <col min="6" max="6" width="25.75" style="1" bestFit="1" customWidth="1"/>
    <col min="7" max="7" width="24.875" style="107" bestFit="1" customWidth="1"/>
    <col min="8" max="8" width="11.125" style="6" bestFit="1" customWidth="1"/>
    <col min="9" max="9" width="24.875" style="1" bestFit="1" customWidth="1"/>
    <col min="10" max="10" width="24.875" style="107" bestFit="1" customWidth="1"/>
    <col min="11" max="11" width="11.125" style="6" bestFit="1" customWidth="1"/>
    <col min="12" max="12" width="9.5" style="1" customWidth="1"/>
    <col min="13" max="16384" width="8.75" style="1"/>
  </cols>
  <sheetData>
    <row r="1" spans="1:11" ht="27.75">
      <c r="A1" s="20" t="s">
        <v>176</v>
      </c>
      <c r="B1" s="8"/>
      <c r="C1" s="21"/>
      <c r="D1" s="83"/>
      <c r="E1" s="22"/>
      <c r="F1" s="8"/>
      <c r="G1" s="95"/>
      <c r="H1" s="23"/>
      <c r="I1" s="8"/>
      <c r="J1" s="95"/>
      <c r="K1" s="23"/>
    </row>
    <row r="2" spans="1:11" ht="25.5">
      <c r="A2" s="9" t="s">
        <v>180</v>
      </c>
      <c r="B2" s="8"/>
      <c r="C2" s="21"/>
      <c r="D2" s="83"/>
      <c r="E2" s="22"/>
      <c r="F2" s="8"/>
      <c r="G2" s="95"/>
      <c r="H2" s="23"/>
      <c r="I2" s="8"/>
      <c r="J2" s="95"/>
      <c r="K2" s="23"/>
    </row>
    <row r="3" spans="1:11">
      <c r="A3" s="111" t="s">
        <v>0</v>
      </c>
      <c r="B3" s="111" t="s">
        <v>1</v>
      </c>
      <c r="C3" s="112" t="s">
        <v>2</v>
      </c>
      <c r="D3" s="112"/>
      <c r="E3" s="112"/>
      <c r="F3" s="110" t="s">
        <v>3</v>
      </c>
      <c r="G3" s="110"/>
      <c r="H3" s="110"/>
      <c r="I3" s="109" t="s">
        <v>4</v>
      </c>
      <c r="J3" s="109"/>
      <c r="K3" s="109"/>
    </row>
    <row r="4" spans="1:11">
      <c r="A4" s="111"/>
      <c r="B4" s="111"/>
      <c r="C4" s="112" t="s">
        <v>5</v>
      </c>
      <c r="D4" s="113" t="s">
        <v>6</v>
      </c>
      <c r="E4" s="114" t="s">
        <v>7</v>
      </c>
      <c r="F4" s="25" t="s">
        <v>145</v>
      </c>
      <c r="G4" s="108" t="s">
        <v>9</v>
      </c>
      <c r="H4" s="108"/>
      <c r="I4" s="25" t="s">
        <v>144</v>
      </c>
      <c r="J4" s="108" t="s">
        <v>8</v>
      </c>
      <c r="K4" s="108"/>
    </row>
    <row r="5" spans="1:11" ht="25.5">
      <c r="A5" s="111"/>
      <c r="B5" s="111"/>
      <c r="C5" s="112"/>
      <c r="D5" s="113"/>
      <c r="E5" s="114"/>
      <c r="F5" s="25" t="s">
        <v>10</v>
      </c>
      <c r="G5" s="96" t="s">
        <v>11</v>
      </c>
      <c r="H5" s="26" t="s">
        <v>7</v>
      </c>
      <c r="I5" s="25" t="s">
        <v>10</v>
      </c>
      <c r="J5" s="96" t="s">
        <v>11</v>
      </c>
      <c r="K5" s="26" t="s">
        <v>7</v>
      </c>
    </row>
    <row r="6" spans="1:11" ht="25.5">
      <c r="A6" s="27" t="s">
        <v>12</v>
      </c>
      <c r="B6" s="28" t="s">
        <v>13</v>
      </c>
      <c r="C6" s="29" t="s">
        <v>13</v>
      </c>
      <c r="D6" s="84" t="s">
        <v>13</v>
      </c>
      <c r="E6" s="30" t="s">
        <v>13</v>
      </c>
      <c r="F6" s="31" t="s">
        <v>13</v>
      </c>
      <c r="G6" s="97" t="s">
        <v>13</v>
      </c>
      <c r="H6" s="32" t="s">
        <v>13</v>
      </c>
      <c r="I6" s="31" t="s">
        <v>13</v>
      </c>
      <c r="J6" s="97" t="s">
        <v>13</v>
      </c>
      <c r="K6" s="32" t="s">
        <v>13</v>
      </c>
    </row>
    <row r="7" spans="1:11" s="2" customFormat="1" ht="25.5">
      <c r="A7" s="33" t="s">
        <v>14</v>
      </c>
      <c r="B7" s="34" t="s">
        <v>13</v>
      </c>
      <c r="C7" s="35" t="s">
        <v>13</v>
      </c>
      <c r="D7" s="85" t="s">
        <v>13</v>
      </c>
      <c r="E7" s="36" t="s">
        <v>13</v>
      </c>
      <c r="F7" s="37">
        <v>1605070200</v>
      </c>
      <c r="G7" s="98">
        <f>G8+G9+G10</f>
        <v>860384206.4000001</v>
      </c>
      <c r="H7" s="38">
        <f t="shared" ref="H7:H10" si="0">G7/F7*100</f>
        <v>53.604148055331166</v>
      </c>
      <c r="I7" s="37">
        <f>I8+I9+I10</f>
        <v>291414377</v>
      </c>
      <c r="J7" s="98">
        <f>J8+J9+J10</f>
        <v>117396847.23</v>
      </c>
      <c r="K7" s="38">
        <f t="shared" ref="K7:K10" si="1">J7/I7*100</f>
        <v>40.285194038316099</v>
      </c>
    </row>
    <row r="8" spans="1:11" ht="25.5">
      <c r="A8" s="10" t="s">
        <v>15</v>
      </c>
      <c r="B8" s="11" t="s">
        <v>11</v>
      </c>
      <c r="C8" s="39" t="s">
        <v>13</v>
      </c>
      <c r="D8" s="86" t="s">
        <v>13</v>
      </c>
      <c r="E8" s="40" t="s">
        <v>13</v>
      </c>
      <c r="F8" s="41">
        <v>807197600</v>
      </c>
      <c r="G8" s="99">
        <f>G14</f>
        <v>513977377.95999998</v>
      </c>
      <c r="H8" s="42">
        <f t="shared" si="0"/>
        <v>63.674294616336816</v>
      </c>
      <c r="I8" s="41">
        <v>0</v>
      </c>
      <c r="J8" s="99">
        <v>0</v>
      </c>
      <c r="K8" s="42">
        <v>0</v>
      </c>
    </row>
    <row r="9" spans="1:11" ht="25.5">
      <c r="A9" s="10" t="s">
        <v>16</v>
      </c>
      <c r="B9" s="11" t="s">
        <v>11</v>
      </c>
      <c r="C9" s="39" t="s">
        <v>13</v>
      </c>
      <c r="D9" s="86" t="s">
        <v>13</v>
      </c>
      <c r="E9" s="40"/>
      <c r="F9" s="41">
        <v>389842200</v>
      </c>
      <c r="G9" s="99">
        <f>G17+G21+G29+G38+G47+G56+G63+G80+G68+G89+G95+G102+G113+G120+G127+G153+G194+G204+G214+G221+G226+G232+G239+G248+G264</f>
        <v>193637477.63000008</v>
      </c>
      <c r="H9" s="42">
        <f t="shared" si="0"/>
        <v>49.670732832412732</v>
      </c>
      <c r="I9" s="41">
        <f>I17+I21+I29+I38+I47+I56+I63+I80+I68+I89+I95+I102+I107+I113+I120+I127+I153+I162+I172+I183+I194+I204+I214+I221+I226+I232+I239+I248+I264</f>
        <v>284464377</v>
      </c>
      <c r="J9" s="99">
        <f>J17+J21+J29+J38+J47+J56+J63+J80+J68+J89+J95+J102+J107+J113+J120+J127+J153+J162+J172+J183+J194+J204+J214+J221+J226+J232+J239+J248+J264</f>
        <v>117396847.23</v>
      </c>
      <c r="K9" s="42">
        <f t="shared" si="1"/>
        <v>41.26943713236895</v>
      </c>
    </row>
    <row r="10" spans="1:11" ht="25.5">
      <c r="A10" s="10" t="s">
        <v>17</v>
      </c>
      <c r="B10" s="11" t="s">
        <v>11</v>
      </c>
      <c r="C10" s="39" t="s">
        <v>13</v>
      </c>
      <c r="D10" s="86" t="s">
        <v>13</v>
      </c>
      <c r="E10" s="40" t="s">
        <v>13</v>
      </c>
      <c r="F10" s="41">
        <v>408030400</v>
      </c>
      <c r="G10" s="99">
        <f>G39+G57+G64+G81+G114+G121+G128+G154+G195+G240+G257+G265</f>
        <v>152769350.81</v>
      </c>
      <c r="H10" s="42">
        <f t="shared" si="0"/>
        <v>37.440678638160293</v>
      </c>
      <c r="I10" s="41">
        <f>I195</f>
        <v>6950000</v>
      </c>
      <c r="J10" s="99">
        <f>J195</f>
        <v>0</v>
      </c>
      <c r="K10" s="42">
        <f t="shared" si="1"/>
        <v>0</v>
      </c>
    </row>
    <row r="11" spans="1:11" s="2" customFormat="1" ht="25.5">
      <c r="A11" s="43" t="s">
        <v>25</v>
      </c>
      <c r="B11" s="24" t="s">
        <v>13</v>
      </c>
      <c r="C11" s="44" t="s">
        <v>13</v>
      </c>
      <c r="D11" s="87" t="s">
        <v>13</v>
      </c>
      <c r="E11" s="45" t="s">
        <v>13</v>
      </c>
      <c r="F11" s="46" t="s">
        <v>13</v>
      </c>
      <c r="G11" s="100" t="s">
        <v>13</v>
      </c>
      <c r="H11" s="47" t="s">
        <v>13</v>
      </c>
      <c r="I11" s="46" t="s">
        <v>13</v>
      </c>
      <c r="J11" s="100" t="s">
        <v>13</v>
      </c>
      <c r="K11" s="47" t="s">
        <v>13</v>
      </c>
    </row>
    <row r="12" spans="1:11" ht="25.5">
      <c r="A12" s="12" t="s">
        <v>26</v>
      </c>
      <c r="B12" s="13" t="s">
        <v>13</v>
      </c>
      <c r="C12" s="48" t="s">
        <v>13</v>
      </c>
      <c r="D12" s="88" t="s">
        <v>13</v>
      </c>
      <c r="E12" s="49" t="s">
        <v>13</v>
      </c>
      <c r="F12" s="50" t="s">
        <v>13</v>
      </c>
      <c r="G12" s="101" t="s">
        <v>13</v>
      </c>
      <c r="H12" s="51"/>
      <c r="I12" s="50" t="s">
        <v>13</v>
      </c>
      <c r="J12" s="101" t="s">
        <v>13</v>
      </c>
      <c r="K12" s="51"/>
    </row>
    <row r="13" spans="1:11" s="2" customFormat="1" ht="25.5">
      <c r="A13" s="14" t="s">
        <v>14</v>
      </c>
      <c r="B13" s="15" t="s">
        <v>13</v>
      </c>
      <c r="C13" s="52" t="s">
        <v>13</v>
      </c>
      <c r="D13" s="89" t="s">
        <v>13</v>
      </c>
      <c r="E13" s="53" t="s">
        <v>13</v>
      </c>
      <c r="F13" s="54">
        <v>807197600</v>
      </c>
      <c r="G13" s="102">
        <f>G14</f>
        <v>513977377.95999998</v>
      </c>
      <c r="H13" s="55">
        <f>G13/F13*100</f>
        <v>63.674294616336816</v>
      </c>
      <c r="I13" s="54">
        <v>0</v>
      </c>
      <c r="J13" s="102">
        <v>0</v>
      </c>
      <c r="K13" s="55">
        <v>0</v>
      </c>
    </row>
    <row r="14" spans="1:11" ht="25.5">
      <c r="A14" s="10" t="s">
        <v>15</v>
      </c>
      <c r="B14" s="11" t="s">
        <v>11</v>
      </c>
      <c r="C14" s="39" t="s">
        <v>13</v>
      </c>
      <c r="D14" s="86" t="s">
        <v>13</v>
      </c>
      <c r="E14" s="40" t="s">
        <v>13</v>
      </c>
      <c r="F14" s="41">
        <v>807197600</v>
      </c>
      <c r="G14" s="99">
        <v>513977377.95999998</v>
      </c>
      <c r="H14" s="42">
        <f>G14/F14*100</f>
        <v>63.674294616336816</v>
      </c>
      <c r="I14" s="41">
        <v>0</v>
      </c>
      <c r="J14" s="99">
        <v>0</v>
      </c>
      <c r="K14" s="42">
        <v>0</v>
      </c>
    </row>
    <row r="15" spans="1:11" ht="25.5">
      <c r="A15" s="12" t="s">
        <v>27</v>
      </c>
      <c r="B15" s="13" t="s">
        <v>13</v>
      </c>
      <c r="C15" s="48" t="s">
        <v>13</v>
      </c>
      <c r="D15" s="88" t="s">
        <v>13</v>
      </c>
      <c r="E15" s="49" t="s">
        <v>13</v>
      </c>
      <c r="F15" s="50" t="s">
        <v>13</v>
      </c>
      <c r="G15" s="101" t="s">
        <v>13</v>
      </c>
      <c r="H15" s="51" t="s">
        <v>13</v>
      </c>
      <c r="I15" s="50" t="s">
        <v>13</v>
      </c>
      <c r="J15" s="101" t="s">
        <v>13</v>
      </c>
      <c r="K15" s="51" t="s">
        <v>13</v>
      </c>
    </row>
    <row r="16" spans="1:11" s="2" customFormat="1" ht="25.5">
      <c r="A16" s="14" t="s">
        <v>14</v>
      </c>
      <c r="B16" s="15" t="s">
        <v>13</v>
      </c>
      <c r="C16" s="52" t="s">
        <v>13</v>
      </c>
      <c r="D16" s="89" t="s">
        <v>13</v>
      </c>
      <c r="E16" s="53" t="s">
        <v>13</v>
      </c>
      <c r="F16" s="54">
        <v>57228400</v>
      </c>
      <c r="G16" s="102">
        <f>G17</f>
        <v>32322992.780000001</v>
      </c>
      <c r="H16" s="55">
        <f t="shared" ref="H16:H17" si="2">G16/F16*100</f>
        <v>56.480685778389748</v>
      </c>
      <c r="I16" s="54">
        <v>0</v>
      </c>
      <c r="J16" s="102">
        <v>0</v>
      </c>
      <c r="K16" s="55">
        <v>0</v>
      </c>
    </row>
    <row r="17" spans="1:11" ht="25.5">
      <c r="A17" s="10" t="s">
        <v>16</v>
      </c>
      <c r="B17" s="11" t="s">
        <v>11</v>
      </c>
      <c r="C17" s="39" t="s">
        <v>13</v>
      </c>
      <c r="D17" s="86" t="s">
        <v>13</v>
      </c>
      <c r="E17" s="40" t="s">
        <v>13</v>
      </c>
      <c r="F17" s="41">
        <v>57228400</v>
      </c>
      <c r="G17" s="99">
        <v>32322992.780000001</v>
      </c>
      <c r="H17" s="42">
        <f t="shared" si="2"/>
        <v>56.480685778389748</v>
      </c>
      <c r="I17" s="41">
        <v>0</v>
      </c>
      <c r="J17" s="99">
        <v>0</v>
      </c>
      <c r="K17" s="42">
        <v>0</v>
      </c>
    </row>
    <row r="18" spans="1:11" s="2" customFormat="1" ht="25.5">
      <c r="A18" s="43" t="s">
        <v>89</v>
      </c>
      <c r="B18" s="24" t="s">
        <v>13</v>
      </c>
      <c r="C18" s="44" t="s">
        <v>13</v>
      </c>
      <c r="D18" s="87" t="s">
        <v>13</v>
      </c>
      <c r="E18" s="45" t="s">
        <v>13</v>
      </c>
      <c r="F18" s="56" t="s">
        <v>13</v>
      </c>
      <c r="G18" s="103" t="s">
        <v>13</v>
      </c>
      <c r="H18" s="57" t="s">
        <v>13</v>
      </c>
      <c r="I18" s="56" t="s">
        <v>13</v>
      </c>
      <c r="J18" s="103" t="s">
        <v>13</v>
      </c>
      <c r="K18" s="57" t="s">
        <v>13</v>
      </c>
    </row>
    <row r="19" spans="1:11" s="3" customFormat="1" ht="40.5">
      <c r="A19" s="16" t="s">
        <v>149</v>
      </c>
      <c r="B19" s="17" t="s">
        <v>13</v>
      </c>
      <c r="C19" s="58" t="s">
        <v>13</v>
      </c>
      <c r="D19" s="90" t="s">
        <v>13</v>
      </c>
      <c r="E19" s="59" t="s">
        <v>13</v>
      </c>
      <c r="F19" s="60" t="s">
        <v>13</v>
      </c>
      <c r="G19" s="104" t="s">
        <v>13</v>
      </c>
      <c r="H19" s="61" t="s">
        <v>13</v>
      </c>
      <c r="I19" s="60" t="s">
        <v>13</v>
      </c>
      <c r="J19" s="104" t="s">
        <v>13</v>
      </c>
      <c r="K19" s="61" t="s">
        <v>13</v>
      </c>
    </row>
    <row r="20" spans="1:11" s="2" customFormat="1" ht="25.5">
      <c r="A20" s="14" t="s">
        <v>14</v>
      </c>
      <c r="B20" s="15" t="s">
        <v>13</v>
      </c>
      <c r="C20" s="52" t="s">
        <v>13</v>
      </c>
      <c r="D20" s="89" t="s">
        <v>13</v>
      </c>
      <c r="E20" s="53" t="s">
        <v>13</v>
      </c>
      <c r="F20" s="54">
        <v>11128000</v>
      </c>
      <c r="G20" s="102">
        <f>G21</f>
        <v>4544066.8499999996</v>
      </c>
      <c r="H20" s="55">
        <f t="shared" ref="H20:H21" si="3">G20/F20*100</f>
        <v>40.834533159597406</v>
      </c>
      <c r="I20" s="54">
        <v>12160000</v>
      </c>
      <c r="J20" s="102">
        <f>J21</f>
        <v>8909588.0600000005</v>
      </c>
      <c r="K20" s="55">
        <f t="shared" ref="K20:K21" si="4">J20/I20*100</f>
        <v>73.269638651315788</v>
      </c>
    </row>
    <row r="21" spans="1:11" ht="25.5">
      <c r="A21" s="10" t="s">
        <v>16</v>
      </c>
      <c r="B21" s="11" t="s">
        <v>11</v>
      </c>
      <c r="C21" s="39" t="s">
        <v>13</v>
      </c>
      <c r="D21" s="86" t="s">
        <v>13</v>
      </c>
      <c r="E21" s="40" t="s">
        <v>13</v>
      </c>
      <c r="F21" s="41">
        <v>11128000</v>
      </c>
      <c r="G21" s="99">
        <v>4544066.8499999996</v>
      </c>
      <c r="H21" s="42">
        <f t="shared" si="3"/>
        <v>40.834533159597406</v>
      </c>
      <c r="I21" s="41">
        <v>12160000</v>
      </c>
      <c r="J21" s="99">
        <v>8909588.0600000005</v>
      </c>
      <c r="K21" s="42">
        <f t="shared" si="4"/>
        <v>73.269638651315788</v>
      </c>
    </row>
    <row r="22" spans="1:11" ht="25.5">
      <c r="A22" s="14" t="s">
        <v>20</v>
      </c>
      <c r="B22" s="11" t="s">
        <v>13</v>
      </c>
      <c r="C22" s="39" t="s">
        <v>13</v>
      </c>
      <c r="D22" s="86" t="s">
        <v>13</v>
      </c>
      <c r="E22" s="40" t="s">
        <v>13</v>
      </c>
      <c r="F22" s="62" t="s">
        <v>13</v>
      </c>
      <c r="G22" s="105" t="s">
        <v>13</v>
      </c>
      <c r="H22" s="63" t="s">
        <v>13</v>
      </c>
      <c r="I22" s="62" t="s">
        <v>13</v>
      </c>
      <c r="J22" s="105" t="s">
        <v>13</v>
      </c>
      <c r="K22" s="63" t="s">
        <v>13</v>
      </c>
    </row>
    <row r="23" spans="1:11" ht="25.15" customHeight="1">
      <c r="A23" s="10" t="s">
        <v>90</v>
      </c>
      <c r="B23" s="11" t="s">
        <v>62</v>
      </c>
      <c r="C23" s="64">
        <v>37</v>
      </c>
      <c r="D23" s="91">
        <v>37</v>
      </c>
      <c r="E23" s="65">
        <f>(D23*100)/C23</f>
        <v>100</v>
      </c>
      <c r="F23" s="62" t="s">
        <v>13</v>
      </c>
      <c r="G23" s="105" t="s">
        <v>13</v>
      </c>
      <c r="H23" s="63" t="s">
        <v>13</v>
      </c>
      <c r="I23" s="62" t="s">
        <v>13</v>
      </c>
      <c r="J23" s="105" t="s">
        <v>13</v>
      </c>
      <c r="K23" s="63" t="s">
        <v>13</v>
      </c>
    </row>
    <row r="24" spans="1:11" ht="25.5">
      <c r="A24" s="10" t="s">
        <v>90</v>
      </c>
      <c r="B24" s="11" t="s">
        <v>30</v>
      </c>
      <c r="C24" s="64">
        <v>1463</v>
      </c>
      <c r="D24" s="91">
        <v>1464</v>
      </c>
      <c r="E24" s="65">
        <f>(D24*100)/C24</f>
        <v>100.06835269993165</v>
      </c>
      <c r="F24" s="62" t="s">
        <v>13</v>
      </c>
      <c r="G24" s="105" t="s">
        <v>13</v>
      </c>
      <c r="H24" s="63" t="s">
        <v>13</v>
      </c>
      <c r="I24" s="62" t="s">
        <v>13</v>
      </c>
      <c r="J24" s="105" t="s">
        <v>13</v>
      </c>
      <c r="K24" s="63" t="s">
        <v>13</v>
      </c>
    </row>
    <row r="25" spans="1:11" ht="25.15" customHeight="1">
      <c r="A25" s="10" t="s">
        <v>77</v>
      </c>
      <c r="B25" s="11" t="s">
        <v>62</v>
      </c>
      <c r="C25" s="64">
        <v>37</v>
      </c>
      <c r="D25" s="91">
        <v>22</v>
      </c>
      <c r="E25" s="65">
        <f>(D25*100)/C25</f>
        <v>59.45945945945946</v>
      </c>
      <c r="F25" s="62" t="s">
        <v>13</v>
      </c>
      <c r="G25" s="105" t="s">
        <v>13</v>
      </c>
      <c r="H25" s="63" t="s">
        <v>13</v>
      </c>
      <c r="I25" s="62" t="s">
        <v>13</v>
      </c>
      <c r="J25" s="105" t="s">
        <v>13</v>
      </c>
      <c r="K25" s="63" t="s">
        <v>13</v>
      </c>
    </row>
    <row r="26" spans="1:11" s="2" customFormat="1" ht="25.5">
      <c r="A26" s="43" t="s">
        <v>45</v>
      </c>
      <c r="B26" s="24" t="s">
        <v>13</v>
      </c>
      <c r="C26" s="44" t="s">
        <v>13</v>
      </c>
      <c r="D26" s="87" t="s">
        <v>13</v>
      </c>
      <c r="E26" s="45" t="s">
        <v>13</v>
      </c>
      <c r="F26" s="56" t="s">
        <v>13</v>
      </c>
      <c r="G26" s="103" t="s">
        <v>13</v>
      </c>
      <c r="H26" s="57" t="s">
        <v>13</v>
      </c>
      <c r="I26" s="56" t="s">
        <v>13</v>
      </c>
      <c r="J26" s="103" t="s">
        <v>13</v>
      </c>
      <c r="K26" s="57" t="s">
        <v>13</v>
      </c>
    </row>
    <row r="27" spans="1:11" ht="24.6" customHeight="1">
      <c r="A27" s="12" t="s">
        <v>150</v>
      </c>
      <c r="B27" s="13" t="s">
        <v>13</v>
      </c>
      <c r="C27" s="48" t="s">
        <v>13</v>
      </c>
      <c r="D27" s="88" t="s">
        <v>13</v>
      </c>
      <c r="E27" s="49" t="s">
        <v>13</v>
      </c>
      <c r="F27" s="66" t="s">
        <v>13</v>
      </c>
      <c r="G27" s="106" t="s">
        <v>13</v>
      </c>
      <c r="H27" s="67" t="s">
        <v>13</v>
      </c>
      <c r="I27" s="66" t="s">
        <v>13</v>
      </c>
      <c r="J27" s="106" t="s">
        <v>13</v>
      </c>
      <c r="K27" s="67" t="s">
        <v>13</v>
      </c>
    </row>
    <row r="28" spans="1:11" s="2" customFormat="1" ht="25.5">
      <c r="A28" s="14" t="s">
        <v>14</v>
      </c>
      <c r="B28" s="15" t="s">
        <v>13</v>
      </c>
      <c r="C28" s="52" t="s">
        <v>13</v>
      </c>
      <c r="D28" s="89" t="s">
        <v>13</v>
      </c>
      <c r="E28" s="53" t="s">
        <v>13</v>
      </c>
      <c r="F28" s="54">
        <v>5048000</v>
      </c>
      <c r="G28" s="102">
        <f>G29</f>
        <v>2176354.7400000002</v>
      </c>
      <c r="H28" s="55">
        <f t="shared" ref="H28:H29" si="5">G28/F28*100</f>
        <v>43.113208003169575</v>
      </c>
      <c r="I28" s="54">
        <v>1193680</v>
      </c>
      <c r="J28" s="102">
        <f>J29</f>
        <v>451186.71</v>
      </c>
      <c r="K28" s="55">
        <f t="shared" ref="K28:K29" si="6">J28/I28*100</f>
        <v>37.797961765297231</v>
      </c>
    </row>
    <row r="29" spans="1:11" ht="25.5">
      <c r="A29" s="10" t="s">
        <v>16</v>
      </c>
      <c r="B29" s="11" t="s">
        <v>11</v>
      </c>
      <c r="C29" s="39" t="s">
        <v>13</v>
      </c>
      <c r="D29" s="86" t="s">
        <v>13</v>
      </c>
      <c r="E29" s="40" t="s">
        <v>13</v>
      </c>
      <c r="F29" s="41">
        <v>5048000</v>
      </c>
      <c r="G29" s="99">
        <v>2176354.7400000002</v>
      </c>
      <c r="H29" s="42">
        <f t="shared" si="5"/>
        <v>43.113208003169575</v>
      </c>
      <c r="I29" s="41">
        <v>1193680</v>
      </c>
      <c r="J29" s="99">
        <v>451186.71</v>
      </c>
      <c r="K29" s="42">
        <f t="shared" si="6"/>
        <v>37.797961765297231</v>
      </c>
    </row>
    <row r="30" spans="1:11" ht="25.5">
      <c r="A30" s="14" t="s">
        <v>20</v>
      </c>
      <c r="B30" s="11" t="s">
        <v>13</v>
      </c>
      <c r="C30" s="39" t="s">
        <v>13</v>
      </c>
      <c r="D30" s="86" t="s">
        <v>13</v>
      </c>
      <c r="E30" s="40" t="s">
        <v>13</v>
      </c>
      <c r="F30" s="62" t="s">
        <v>13</v>
      </c>
      <c r="G30" s="105" t="s">
        <v>13</v>
      </c>
      <c r="H30" s="63" t="s">
        <v>13</v>
      </c>
      <c r="I30" s="62" t="s">
        <v>13</v>
      </c>
      <c r="J30" s="105" t="s">
        <v>13</v>
      </c>
      <c r="K30" s="63" t="s">
        <v>13</v>
      </c>
    </row>
    <row r="31" spans="1:11" ht="25.5">
      <c r="A31" s="18" t="s">
        <v>46</v>
      </c>
      <c r="B31" s="19" t="s">
        <v>30</v>
      </c>
      <c r="C31" s="64">
        <v>0</v>
      </c>
      <c r="D31" s="91">
        <v>0</v>
      </c>
      <c r="E31" s="65">
        <v>0</v>
      </c>
      <c r="F31" s="62" t="s">
        <v>13</v>
      </c>
      <c r="G31" s="105" t="s">
        <v>13</v>
      </c>
      <c r="H31" s="63" t="s">
        <v>13</v>
      </c>
      <c r="I31" s="62" t="s">
        <v>13</v>
      </c>
      <c r="J31" s="105" t="s">
        <v>13</v>
      </c>
      <c r="K31" s="63" t="s">
        <v>13</v>
      </c>
    </row>
    <row r="32" spans="1:11" ht="25.5">
      <c r="A32" s="10" t="s">
        <v>47</v>
      </c>
      <c r="B32" s="11" t="s">
        <v>30</v>
      </c>
      <c r="C32" s="64">
        <v>2000</v>
      </c>
      <c r="D32" s="91">
        <v>527</v>
      </c>
      <c r="E32" s="65">
        <f>(D32*100)/C32</f>
        <v>26.35</v>
      </c>
      <c r="F32" s="62" t="s">
        <v>13</v>
      </c>
      <c r="G32" s="105" t="s">
        <v>13</v>
      </c>
      <c r="H32" s="63" t="s">
        <v>13</v>
      </c>
      <c r="I32" s="62" t="s">
        <v>13</v>
      </c>
      <c r="J32" s="105" t="s">
        <v>13</v>
      </c>
      <c r="K32" s="63" t="s">
        <v>13</v>
      </c>
    </row>
    <row r="33" spans="1:11" ht="40.5">
      <c r="A33" s="18" t="s">
        <v>48</v>
      </c>
      <c r="B33" s="19" t="s">
        <v>30</v>
      </c>
      <c r="C33" s="64">
        <v>500</v>
      </c>
      <c r="D33" s="91">
        <v>183</v>
      </c>
      <c r="E33" s="65">
        <f t="shared" ref="E33:E34" si="7">(D33*100)/C33</f>
        <v>36.6</v>
      </c>
      <c r="F33" s="62" t="s">
        <v>13</v>
      </c>
      <c r="G33" s="105" t="s">
        <v>13</v>
      </c>
      <c r="H33" s="63" t="s">
        <v>13</v>
      </c>
      <c r="I33" s="62" t="s">
        <v>13</v>
      </c>
      <c r="J33" s="105" t="s">
        <v>13</v>
      </c>
      <c r="K33" s="63" t="s">
        <v>13</v>
      </c>
    </row>
    <row r="34" spans="1:11" ht="40.5">
      <c r="A34" s="18" t="s">
        <v>49</v>
      </c>
      <c r="B34" s="19" t="s">
        <v>30</v>
      </c>
      <c r="C34" s="64">
        <v>1500</v>
      </c>
      <c r="D34" s="91">
        <v>344</v>
      </c>
      <c r="E34" s="65">
        <f t="shared" si="7"/>
        <v>22.933333333333334</v>
      </c>
      <c r="F34" s="62" t="s">
        <v>13</v>
      </c>
      <c r="G34" s="105" t="s">
        <v>13</v>
      </c>
      <c r="H34" s="63" t="s">
        <v>13</v>
      </c>
      <c r="I34" s="62" t="s">
        <v>13</v>
      </c>
      <c r="J34" s="105" t="s">
        <v>13</v>
      </c>
      <c r="K34" s="63" t="s">
        <v>13</v>
      </c>
    </row>
    <row r="35" spans="1:11" s="2" customFormat="1" ht="40.5">
      <c r="A35" s="43" t="s">
        <v>50</v>
      </c>
      <c r="B35" s="24" t="s">
        <v>13</v>
      </c>
      <c r="C35" s="44" t="s">
        <v>13</v>
      </c>
      <c r="D35" s="87" t="s">
        <v>13</v>
      </c>
      <c r="E35" s="45" t="s">
        <v>13</v>
      </c>
      <c r="F35" s="56" t="s">
        <v>13</v>
      </c>
      <c r="G35" s="103" t="s">
        <v>13</v>
      </c>
      <c r="H35" s="57" t="s">
        <v>13</v>
      </c>
      <c r="I35" s="56" t="s">
        <v>13</v>
      </c>
      <c r="J35" s="103" t="s">
        <v>13</v>
      </c>
      <c r="K35" s="57" t="s">
        <v>13</v>
      </c>
    </row>
    <row r="36" spans="1:11" ht="40.5">
      <c r="A36" s="12" t="s">
        <v>151</v>
      </c>
      <c r="B36" s="13" t="s">
        <v>13</v>
      </c>
      <c r="C36" s="48" t="s">
        <v>13</v>
      </c>
      <c r="D36" s="88" t="s">
        <v>13</v>
      </c>
      <c r="E36" s="49" t="s">
        <v>13</v>
      </c>
      <c r="F36" s="66" t="s">
        <v>13</v>
      </c>
      <c r="G36" s="106" t="s">
        <v>13</v>
      </c>
      <c r="H36" s="67" t="s">
        <v>13</v>
      </c>
      <c r="I36" s="66" t="s">
        <v>13</v>
      </c>
      <c r="J36" s="106" t="s">
        <v>13</v>
      </c>
      <c r="K36" s="67" t="s">
        <v>13</v>
      </c>
    </row>
    <row r="37" spans="1:11" ht="25.5">
      <c r="A37" s="14" t="s">
        <v>14</v>
      </c>
      <c r="B37" s="15" t="s">
        <v>13</v>
      </c>
      <c r="C37" s="52" t="s">
        <v>13</v>
      </c>
      <c r="D37" s="89" t="s">
        <v>13</v>
      </c>
      <c r="E37" s="53" t="s">
        <v>13</v>
      </c>
      <c r="F37" s="54">
        <v>17176500</v>
      </c>
      <c r="G37" s="102">
        <f>SUM(G38:G39)</f>
        <v>13461626.880000001</v>
      </c>
      <c r="H37" s="55">
        <f t="shared" ref="H37:H39" si="8">G37/F37*100</f>
        <v>78.372351061042707</v>
      </c>
      <c r="I37" s="54">
        <v>8786000</v>
      </c>
      <c r="J37" s="102">
        <f>J38</f>
        <v>3897017.48</v>
      </c>
      <c r="K37" s="55">
        <f t="shared" ref="K37:K38" si="9">J37/I37*100</f>
        <v>44.354854086045982</v>
      </c>
    </row>
    <row r="38" spans="1:11" ht="25.5">
      <c r="A38" s="10" t="s">
        <v>16</v>
      </c>
      <c r="B38" s="11" t="s">
        <v>11</v>
      </c>
      <c r="C38" s="39" t="s">
        <v>13</v>
      </c>
      <c r="D38" s="86" t="s">
        <v>13</v>
      </c>
      <c r="E38" s="40" t="s">
        <v>13</v>
      </c>
      <c r="F38" s="41">
        <v>4121300</v>
      </c>
      <c r="G38" s="99">
        <v>1608613.32</v>
      </c>
      <c r="H38" s="42">
        <f t="shared" si="8"/>
        <v>39.031696794700707</v>
      </c>
      <c r="I38" s="41">
        <v>8786000</v>
      </c>
      <c r="J38" s="99">
        <v>3897017.48</v>
      </c>
      <c r="K38" s="42">
        <f t="shared" si="9"/>
        <v>44.354854086045982</v>
      </c>
    </row>
    <row r="39" spans="1:11" ht="25.5">
      <c r="A39" s="10" t="s">
        <v>17</v>
      </c>
      <c r="B39" s="11" t="s">
        <v>11</v>
      </c>
      <c r="C39" s="39"/>
      <c r="D39" s="86"/>
      <c r="E39" s="40"/>
      <c r="F39" s="41">
        <v>13055200</v>
      </c>
      <c r="G39" s="99">
        <v>11853013.560000001</v>
      </c>
      <c r="H39" s="42">
        <f t="shared" si="8"/>
        <v>90.791512653961647</v>
      </c>
      <c r="I39" s="41">
        <v>0</v>
      </c>
      <c r="J39" s="99">
        <v>0</v>
      </c>
      <c r="K39" s="42">
        <v>0</v>
      </c>
    </row>
    <row r="40" spans="1:11" ht="25.5">
      <c r="A40" s="14" t="s">
        <v>20</v>
      </c>
      <c r="B40" s="11" t="s">
        <v>13</v>
      </c>
      <c r="C40" s="39" t="s">
        <v>13</v>
      </c>
      <c r="D40" s="86" t="s">
        <v>13</v>
      </c>
      <c r="E40" s="40" t="s">
        <v>13</v>
      </c>
      <c r="F40" s="62" t="s">
        <v>13</v>
      </c>
      <c r="G40" s="105" t="s">
        <v>13</v>
      </c>
      <c r="H40" s="63" t="s">
        <v>13</v>
      </c>
      <c r="I40" s="62" t="s">
        <v>13</v>
      </c>
      <c r="J40" s="105" t="s">
        <v>13</v>
      </c>
      <c r="K40" s="63" t="s">
        <v>13</v>
      </c>
    </row>
    <row r="41" spans="1:11" ht="40.5">
      <c r="A41" s="10" t="s">
        <v>69</v>
      </c>
      <c r="B41" s="11" t="s">
        <v>70</v>
      </c>
      <c r="C41" s="64">
        <v>53</v>
      </c>
      <c r="D41" s="91">
        <v>20</v>
      </c>
      <c r="E41" s="65">
        <f>(D41*100)/C41</f>
        <v>37.735849056603776</v>
      </c>
      <c r="F41" s="62" t="s">
        <v>13</v>
      </c>
      <c r="G41" s="105" t="s">
        <v>13</v>
      </c>
      <c r="H41" s="63" t="s">
        <v>13</v>
      </c>
      <c r="I41" s="62" t="s">
        <v>13</v>
      </c>
      <c r="J41" s="105" t="s">
        <v>13</v>
      </c>
      <c r="K41" s="63" t="s">
        <v>13</v>
      </c>
    </row>
    <row r="42" spans="1:11" ht="25.5">
      <c r="A42" s="10" t="s">
        <v>72</v>
      </c>
      <c r="B42" s="11" t="s">
        <v>30</v>
      </c>
      <c r="C42" s="64">
        <v>540</v>
      </c>
      <c r="D42" s="91">
        <v>470</v>
      </c>
      <c r="E42" s="65">
        <f t="shared" ref="E42:E43" si="10">(D42*100)/C42</f>
        <v>87.037037037037038</v>
      </c>
      <c r="F42" s="62" t="s">
        <v>13</v>
      </c>
      <c r="G42" s="105" t="s">
        <v>13</v>
      </c>
      <c r="H42" s="63" t="s">
        <v>13</v>
      </c>
      <c r="I42" s="62" t="s">
        <v>13</v>
      </c>
      <c r="J42" s="105" t="s">
        <v>13</v>
      </c>
      <c r="K42" s="63" t="s">
        <v>13</v>
      </c>
    </row>
    <row r="43" spans="1:11" ht="25.5">
      <c r="A43" s="10" t="s">
        <v>74</v>
      </c>
      <c r="B43" s="11" t="s">
        <v>33</v>
      </c>
      <c r="C43" s="64">
        <v>38</v>
      </c>
      <c r="D43" s="91">
        <v>33</v>
      </c>
      <c r="E43" s="65">
        <f t="shared" si="10"/>
        <v>86.84210526315789</v>
      </c>
      <c r="F43" s="62" t="s">
        <v>13</v>
      </c>
      <c r="G43" s="105" t="s">
        <v>13</v>
      </c>
      <c r="H43" s="63" t="s">
        <v>13</v>
      </c>
      <c r="I43" s="62" t="s">
        <v>13</v>
      </c>
      <c r="J43" s="105" t="s">
        <v>13</v>
      </c>
      <c r="K43" s="63" t="s">
        <v>13</v>
      </c>
    </row>
    <row r="44" spans="1:11" s="2" customFormat="1" ht="25.5">
      <c r="A44" s="43" t="s">
        <v>44</v>
      </c>
      <c r="B44" s="24" t="s">
        <v>13</v>
      </c>
      <c r="C44" s="44" t="s">
        <v>13</v>
      </c>
      <c r="D44" s="87" t="s">
        <v>13</v>
      </c>
      <c r="E44" s="45" t="s">
        <v>13</v>
      </c>
      <c r="F44" s="56" t="s">
        <v>13</v>
      </c>
      <c r="G44" s="103" t="s">
        <v>13</v>
      </c>
      <c r="H44" s="57" t="s">
        <v>13</v>
      </c>
      <c r="I44" s="56" t="s">
        <v>13</v>
      </c>
      <c r="J44" s="103" t="s">
        <v>13</v>
      </c>
      <c r="K44" s="57" t="s">
        <v>13</v>
      </c>
    </row>
    <row r="45" spans="1:11" ht="25.5">
      <c r="A45" s="12" t="s">
        <v>152</v>
      </c>
      <c r="B45" s="13" t="s">
        <v>13</v>
      </c>
      <c r="C45" s="48" t="s">
        <v>13</v>
      </c>
      <c r="D45" s="88" t="s">
        <v>13</v>
      </c>
      <c r="E45" s="49" t="s">
        <v>13</v>
      </c>
      <c r="F45" s="66" t="s">
        <v>13</v>
      </c>
      <c r="G45" s="106" t="s">
        <v>13</v>
      </c>
      <c r="H45" s="67" t="s">
        <v>13</v>
      </c>
      <c r="I45" s="66" t="s">
        <v>13</v>
      </c>
      <c r="J45" s="106" t="s">
        <v>13</v>
      </c>
      <c r="K45" s="67" t="s">
        <v>13</v>
      </c>
    </row>
    <row r="46" spans="1:11" ht="25.5">
      <c r="A46" s="14" t="s">
        <v>14</v>
      </c>
      <c r="B46" s="11" t="s">
        <v>13</v>
      </c>
      <c r="C46" s="39" t="s">
        <v>13</v>
      </c>
      <c r="D46" s="86" t="s">
        <v>13</v>
      </c>
      <c r="E46" s="40" t="s">
        <v>13</v>
      </c>
      <c r="F46" s="54">
        <v>1722000</v>
      </c>
      <c r="G46" s="102">
        <f>G47</f>
        <v>627679.92000000004</v>
      </c>
      <c r="H46" s="55">
        <f t="shared" ref="H46:H47" si="11">G46/F46*100</f>
        <v>36.450634146341464</v>
      </c>
      <c r="I46" s="54">
        <v>43140300</v>
      </c>
      <c r="J46" s="102">
        <f>J47</f>
        <v>14287466.279999999</v>
      </c>
      <c r="K46" s="55">
        <f t="shared" ref="K46:K47" si="12">J46/I46*100</f>
        <v>33.118606685628052</v>
      </c>
    </row>
    <row r="47" spans="1:11" ht="25.5">
      <c r="A47" s="10" t="s">
        <v>16</v>
      </c>
      <c r="B47" s="11" t="s">
        <v>11</v>
      </c>
      <c r="C47" s="39" t="s">
        <v>13</v>
      </c>
      <c r="D47" s="86" t="s">
        <v>13</v>
      </c>
      <c r="E47" s="40" t="s">
        <v>13</v>
      </c>
      <c r="F47" s="41">
        <v>1722000</v>
      </c>
      <c r="G47" s="99">
        <v>627679.92000000004</v>
      </c>
      <c r="H47" s="42">
        <f t="shared" si="11"/>
        <v>36.450634146341464</v>
      </c>
      <c r="I47" s="41">
        <v>43140300</v>
      </c>
      <c r="J47" s="99">
        <v>14287466.279999999</v>
      </c>
      <c r="K47" s="42">
        <f t="shared" si="12"/>
        <v>33.118606685628052</v>
      </c>
    </row>
    <row r="48" spans="1:11" ht="25.5">
      <c r="A48" s="14" t="s">
        <v>20</v>
      </c>
      <c r="B48" s="11" t="s">
        <v>13</v>
      </c>
      <c r="C48" s="39" t="s">
        <v>13</v>
      </c>
      <c r="D48" s="86" t="s">
        <v>13</v>
      </c>
      <c r="E48" s="40" t="s">
        <v>13</v>
      </c>
      <c r="F48" s="62" t="s">
        <v>13</v>
      </c>
      <c r="G48" s="105" t="s">
        <v>13</v>
      </c>
      <c r="H48" s="63" t="s">
        <v>13</v>
      </c>
      <c r="I48" s="62" t="s">
        <v>13</v>
      </c>
      <c r="J48" s="105" t="s">
        <v>13</v>
      </c>
      <c r="K48" s="63" t="s">
        <v>13</v>
      </c>
    </row>
    <row r="49" spans="1:11" ht="25.5">
      <c r="A49" s="10" t="s">
        <v>91</v>
      </c>
      <c r="B49" s="11" t="s">
        <v>30</v>
      </c>
      <c r="C49" s="64">
        <v>5300</v>
      </c>
      <c r="D49" s="91">
        <v>5300</v>
      </c>
      <c r="E49" s="65">
        <f t="shared" ref="E49:E52" si="13">(D49*100)/C49</f>
        <v>100</v>
      </c>
      <c r="F49" s="62" t="s">
        <v>13</v>
      </c>
      <c r="G49" s="105" t="s">
        <v>13</v>
      </c>
      <c r="H49" s="63" t="s">
        <v>13</v>
      </c>
      <c r="I49" s="62" t="s">
        <v>13</v>
      </c>
      <c r="J49" s="105" t="s">
        <v>13</v>
      </c>
      <c r="K49" s="63" t="s">
        <v>13</v>
      </c>
    </row>
    <row r="50" spans="1:11" ht="25.5">
      <c r="A50" s="10" t="s">
        <v>91</v>
      </c>
      <c r="B50" s="11" t="s">
        <v>29</v>
      </c>
      <c r="C50" s="64">
        <v>26000</v>
      </c>
      <c r="D50" s="91">
        <v>26000</v>
      </c>
      <c r="E50" s="65">
        <f t="shared" si="13"/>
        <v>100</v>
      </c>
      <c r="F50" s="62" t="s">
        <v>13</v>
      </c>
      <c r="G50" s="105" t="s">
        <v>13</v>
      </c>
      <c r="H50" s="63" t="s">
        <v>13</v>
      </c>
      <c r="I50" s="62" t="s">
        <v>13</v>
      </c>
      <c r="J50" s="105" t="s">
        <v>13</v>
      </c>
      <c r="K50" s="63" t="s">
        <v>13</v>
      </c>
    </row>
    <row r="51" spans="1:11" ht="25.5">
      <c r="A51" s="10" t="s">
        <v>92</v>
      </c>
      <c r="B51" s="11" t="s">
        <v>30</v>
      </c>
      <c r="C51" s="64">
        <v>5300</v>
      </c>
      <c r="D51" s="91">
        <v>574</v>
      </c>
      <c r="E51" s="65">
        <f t="shared" si="13"/>
        <v>10.830188679245284</v>
      </c>
      <c r="F51" s="62" t="s">
        <v>13</v>
      </c>
      <c r="G51" s="105" t="s">
        <v>13</v>
      </c>
      <c r="H51" s="63" t="s">
        <v>13</v>
      </c>
      <c r="I51" s="62" t="s">
        <v>13</v>
      </c>
      <c r="J51" s="105" t="s">
        <v>13</v>
      </c>
      <c r="K51" s="63" t="s">
        <v>13</v>
      </c>
    </row>
    <row r="52" spans="1:11" ht="25.5">
      <c r="A52" s="10" t="s">
        <v>92</v>
      </c>
      <c r="B52" s="11" t="s">
        <v>29</v>
      </c>
      <c r="C52" s="64">
        <v>26000</v>
      </c>
      <c r="D52" s="91">
        <v>2625</v>
      </c>
      <c r="E52" s="65">
        <f t="shared" si="13"/>
        <v>10.096153846153847</v>
      </c>
      <c r="F52" s="62" t="s">
        <v>13</v>
      </c>
      <c r="G52" s="105" t="s">
        <v>13</v>
      </c>
      <c r="H52" s="63" t="s">
        <v>13</v>
      </c>
      <c r="I52" s="62" t="s">
        <v>13</v>
      </c>
      <c r="J52" s="105" t="s">
        <v>13</v>
      </c>
      <c r="K52" s="63" t="s">
        <v>13</v>
      </c>
    </row>
    <row r="53" spans="1:11" s="2" customFormat="1" ht="25.5">
      <c r="A53" s="43" t="s">
        <v>51</v>
      </c>
      <c r="B53" s="24" t="s">
        <v>13</v>
      </c>
      <c r="C53" s="44" t="s">
        <v>13</v>
      </c>
      <c r="D53" s="87" t="s">
        <v>13</v>
      </c>
      <c r="E53" s="45" t="s">
        <v>13</v>
      </c>
      <c r="F53" s="56" t="s">
        <v>13</v>
      </c>
      <c r="G53" s="103" t="s">
        <v>13</v>
      </c>
      <c r="H53" s="57" t="s">
        <v>13</v>
      </c>
      <c r="I53" s="56" t="s">
        <v>13</v>
      </c>
      <c r="J53" s="103" t="s">
        <v>13</v>
      </c>
      <c r="K53" s="57" t="s">
        <v>13</v>
      </c>
    </row>
    <row r="54" spans="1:11" ht="25.5">
      <c r="A54" s="12" t="s">
        <v>153</v>
      </c>
      <c r="B54" s="13" t="s">
        <v>13</v>
      </c>
      <c r="C54" s="48" t="s">
        <v>13</v>
      </c>
      <c r="D54" s="88" t="s">
        <v>13</v>
      </c>
      <c r="E54" s="49" t="s">
        <v>13</v>
      </c>
      <c r="F54" s="66" t="s">
        <v>13</v>
      </c>
      <c r="G54" s="106" t="s">
        <v>13</v>
      </c>
      <c r="H54" s="67" t="s">
        <v>13</v>
      </c>
      <c r="I54" s="66" t="s">
        <v>13</v>
      </c>
      <c r="J54" s="106" t="s">
        <v>13</v>
      </c>
      <c r="K54" s="67" t="s">
        <v>13</v>
      </c>
    </row>
    <row r="55" spans="1:11" s="2" customFormat="1" ht="25.5">
      <c r="A55" s="14" t="s">
        <v>14</v>
      </c>
      <c r="B55" s="15" t="s">
        <v>13</v>
      </c>
      <c r="C55" s="52" t="s">
        <v>13</v>
      </c>
      <c r="D55" s="89" t="s">
        <v>13</v>
      </c>
      <c r="E55" s="53" t="s">
        <v>13</v>
      </c>
      <c r="F55" s="54">
        <v>6508000</v>
      </c>
      <c r="G55" s="102">
        <f>SUM(G56:G57)</f>
        <v>5922434.7599999998</v>
      </c>
      <c r="H55" s="55">
        <f t="shared" ref="H55:H57" si="14">G55/F55*100</f>
        <v>91.002377996312219</v>
      </c>
      <c r="I55" s="54">
        <v>20608100</v>
      </c>
      <c r="J55" s="102">
        <f>J56</f>
        <v>10787484.32</v>
      </c>
      <c r="K55" s="55">
        <f t="shared" ref="K55:K56" si="15">J55/I55*100</f>
        <v>52.3458461478739</v>
      </c>
    </row>
    <row r="56" spans="1:11" ht="25.5">
      <c r="A56" s="10" t="s">
        <v>16</v>
      </c>
      <c r="B56" s="11" t="s">
        <v>11</v>
      </c>
      <c r="C56" s="39" t="s">
        <v>13</v>
      </c>
      <c r="D56" s="86" t="s">
        <v>13</v>
      </c>
      <c r="E56" s="40" t="s">
        <v>13</v>
      </c>
      <c r="F56" s="41">
        <v>450000</v>
      </c>
      <c r="G56" s="99">
        <v>181187.76</v>
      </c>
      <c r="H56" s="42">
        <f t="shared" si="14"/>
        <v>40.263946666666669</v>
      </c>
      <c r="I56" s="41">
        <v>20608100</v>
      </c>
      <c r="J56" s="99">
        <v>10787484.32</v>
      </c>
      <c r="K56" s="42">
        <f t="shared" si="15"/>
        <v>52.3458461478739</v>
      </c>
    </row>
    <row r="57" spans="1:11" ht="25.5">
      <c r="A57" s="10" t="s">
        <v>17</v>
      </c>
      <c r="B57" s="11" t="s">
        <v>11</v>
      </c>
      <c r="C57" s="39"/>
      <c r="D57" s="86"/>
      <c r="E57" s="40"/>
      <c r="F57" s="41">
        <v>6058000</v>
      </c>
      <c r="G57" s="99">
        <v>5741247</v>
      </c>
      <c r="H57" s="42">
        <f t="shared" si="14"/>
        <v>94.771327170683392</v>
      </c>
      <c r="I57" s="41">
        <v>0</v>
      </c>
      <c r="J57" s="99">
        <v>0</v>
      </c>
      <c r="K57" s="42">
        <v>0</v>
      </c>
    </row>
    <row r="58" spans="1:11" ht="25.5">
      <c r="A58" s="14" t="s">
        <v>20</v>
      </c>
      <c r="B58" s="11" t="s">
        <v>13</v>
      </c>
      <c r="C58" s="39" t="s">
        <v>13</v>
      </c>
      <c r="D58" s="86" t="s">
        <v>13</v>
      </c>
      <c r="E58" s="40" t="s">
        <v>13</v>
      </c>
      <c r="F58" s="62" t="s">
        <v>13</v>
      </c>
      <c r="G58" s="105" t="s">
        <v>13</v>
      </c>
      <c r="H58" s="63" t="s">
        <v>13</v>
      </c>
      <c r="I58" s="62" t="s">
        <v>13</v>
      </c>
      <c r="J58" s="105" t="s">
        <v>13</v>
      </c>
      <c r="K58" s="63" t="s">
        <v>13</v>
      </c>
    </row>
    <row r="59" spans="1:11" ht="25.5">
      <c r="A59" s="10" t="s">
        <v>93</v>
      </c>
      <c r="B59" s="11" t="s">
        <v>30</v>
      </c>
      <c r="C59" s="64">
        <v>2000</v>
      </c>
      <c r="D59" s="91">
        <v>1985</v>
      </c>
      <c r="E59" s="65">
        <f t="shared" ref="E59:E60" si="16">(D59*100)/C59</f>
        <v>99.25</v>
      </c>
      <c r="F59" s="62" t="s">
        <v>13</v>
      </c>
      <c r="G59" s="105" t="s">
        <v>13</v>
      </c>
      <c r="H59" s="63" t="s">
        <v>13</v>
      </c>
      <c r="I59" s="62" t="s">
        <v>13</v>
      </c>
      <c r="J59" s="105" t="s">
        <v>13</v>
      </c>
      <c r="K59" s="63" t="s">
        <v>13</v>
      </c>
    </row>
    <row r="60" spans="1:11" ht="25.5">
      <c r="A60" s="10" t="s">
        <v>93</v>
      </c>
      <c r="B60" s="11" t="s">
        <v>73</v>
      </c>
      <c r="C60" s="64">
        <v>110</v>
      </c>
      <c r="D60" s="91">
        <v>109</v>
      </c>
      <c r="E60" s="65">
        <f t="shared" si="16"/>
        <v>99.090909090909093</v>
      </c>
      <c r="F60" s="62" t="s">
        <v>13</v>
      </c>
      <c r="G60" s="105" t="s">
        <v>13</v>
      </c>
      <c r="H60" s="63" t="s">
        <v>13</v>
      </c>
      <c r="I60" s="62" t="s">
        <v>13</v>
      </c>
      <c r="J60" s="105" t="s">
        <v>13</v>
      </c>
      <c r="K60" s="63" t="s">
        <v>13</v>
      </c>
    </row>
    <row r="61" spans="1:11" s="2" customFormat="1" ht="25.5">
      <c r="A61" s="43" t="s">
        <v>24</v>
      </c>
      <c r="B61" s="24" t="s">
        <v>13</v>
      </c>
      <c r="C61" s="44" t="s">
        <v>13</v>
      </c>
      <c r="D61" s="87" t="s">
        <v>13</v>
      </c>
      <c r="E61" s="45" t="s">
        <v>13</v>
      </c>
      <c r="F61" s="56" t="s">
        <v>13</v>
      </c>
      <c r="G61" s="103" t="s">
        <v>13</v>
      </c>
      <c r="H61" s="57" t="s">
        <v>13</v>
      </c>
      <c r="I61" s="56" t="s">
        <v>13</v>
      </c>
      <c r="J61" s="103" t="s">
        <v>13</v>
      </c>
      <c r="K61" s="57" t="s">
        <v>13</v>
      </c>
    </row>
    <row r="62" spans="1:11" s="2" customFormat="1" ht="25.5">
      <c r="A62" s="14" t="s">
        <v>14</v>
      </c>
      <c r="B62" s="15" t="s">
        <v>13</v>
      </c>
      <c r="C62" s="52" t="s">
        <v>13</v>
      </c>
      <c r="D62" s="89" t="s">
        <v>13</v>
      </c>
      <c r="E62" s="53" t="s">
        <v>13</v>
      </c>
      <c r="F62" s="54">
        <v>329718100</v>
      </c>
      <c r="G62" s="102">
        <f>SUM(G63:G64)</f>
        <v>121362573.88</v>
      </c>
      <c r="H62" s="55">
        <f t="shared" ref="H62:H64" si="17">G62/F62*100</f>
        <v>36.807980477868817</v>
      </c>
      <c r="I62" s="54">
        <v>0</v>
      </c>
      <c r="J62" s="102">
        <v>0</v>
      </c>
      <c r="K62" s="55">
        <v>0</v>
      </c>
    </row>
    <row r="63" spans="1:11" ht="25.5">
      <c r="A63" s="10" t="s">
        <v>146</v>
      </c>
      <c r="B63" s="11" t="s">
        <v>11</v>
      </c>
      <c r="C63" s="39" t="s">
        <v>13</v>
      </c>
      <c r="D63" s="86" t="s">
        <v>13</v>
      </c>
      <c r="E63" s="40" t="s">
        <v>13</v>
      </c>
      <c r="F63" s="41">
        <v>116877300</v>
      </c>
      <c r="G63" s="99">
        <f>69571061.88+180000</f>
        <v>69751061.879999995</v>
      </c>
      <c r="H63" s="42">
        <f>G63/F63*100</f>
        <v>59.678878516187481</v>
      </c>
      <c r="I63" s="41">
        <v>0</v>
      </c>
      <c r="J63" s="99">
        <v>0</v>
      </c>
      <c r="K63" s="42">
        <v>0</v>
      </c>
    </row>
    <row r="64" spans="1:11" ht="25.5">
      <c r="A64" s="10" t="s">
        <v>17</v>
      </c>
      <c r="B64" s="11" t="s">
        <v>11</v>
      </c>
      <c r="C64" s="39" t="s">
        <v>13</v>
      </c>
      <c r="D64" s="86" t="s">
        <v>13</v>
      </c>
      <c r="E64" s="40" t="s">
        <v>13</v>
      </c>
      <c r="F64" s="41">
        <v>212840800</v>
      </c>
      <c r="G64" s="99">
        <v>51611512</v>
      </c>
      <c r="H64" s="42">
        <f t="shared" si="17"/>
        <v>24.248880853670912</v>
      </c>
      <c r="I64" s="41">
        <v>0</v>
      </c>
      <c r="J64" s="99">
        <v>0</v>
      </c>
      <c r="K64" s="42">
        <v>0</v>
      </c>
    </row>
    <row r="65" spans="1:11" s="2" customFormat="1" ht="40.5">
      <c r="A65" s="43" t="s">
        <v>52</v>
      </c>
      <c r="B65" s="24" t="s">
        <v>13</v>
      </c>
      <c r="C65" s="44" t="s">
        <v>13</v>
      </c>
      <c r="D65" s="87" t="s">
        <v>13</v>
      </c>
      <c r="E65" s="45" t="s">
        <v>13</v>
      </c>
      <c r="F65" s="56" t="s">
        <v>13</v>
      </c>
      <c r="G65" s="103" t="s">
        <v>13</v>
      </c>
      <c r="H65" s="57" t="s">
        <v>13</v>
      </c>
      <c r="I65" s="56" t="s">
        <v>13</v>
      </c>
      <c r="J65" s="103" t="s">
        <v>13</v>
      </c>
      <c r="K65" s="57" t="s">
        <v>13</v>
      </c>
    </row>
    <row r="66" spans="1:11" ht="25.5">
      <c r="A66" s="12" t="s">
        <v>154</v>
      </c>
      <c r="B66" s="13" t="s">
        <v>13</v>
      </c>
      <c r="C66" s="48" t="s">
        <v>13</v>
      </c>
      <c r="D66" s="88" t="s">
        <v>13</v>
      </c>
      <c r="E66" s="49" t="s">
        <v>13</v>
      </c>
      <c r="F66" s="66" t="s">
        <v>13</v>
      </c>
      <c r="G66" s="106" t="s">
        <v>13</v>
      </c>
      <c r="H66" s="67" t="s">
        <v>13</v>
      </c>
      <c r="I66" s="66" t="s">
        <v>13</v>
      </c>
      <c r="J66" s="106" t="s">
        <v>13</v>
      </c>
      <c r="K66" s="67" t="s">
        <v>13</v>
      </c>
    </row>
    <row r="67" spans="1:11" s="2" customFormat="1" ht="25.5">
      <c r="A67" s="14" t="s">
        <v>14</v>
      </c>
      <c r="B67" s="15" t="s">
        <v>13</v>
      </c>
      <c r="C67" s="52" t="s">
        <v>13</v>
      </c>
      <c r="D67" s="89" t="s">
        <v>13</v>
      </c>
      <c r="E67" s="53" t="s">
        <v>13</v>
      </c>
      <c r="F67" s="54">
        <v>18464700</v>
      </c>
      <c r="G67" s="102">
        <f>G68</f>
        <v>7726909.4199999999</v>
      </c>
      <c r="H67" s="55">
        <f t="shared" ref="H67:H68" si="18">G67/F67*100</f>
        <v>41.846926405519717</v>
      </c>
      <c r="I67" s="54">
        <v>5931600</v>
      </c>
      <c r="J67" s="102">
        <f>J68</f>
        <v>4749979.16</v>
      </c>
      <c r="K67" s="55">
        <f t="shared" ref="K67:K68" si="19">J67/I67*100</f>
        <v>80.079222469485472</v>
      </c>
    </row>
    <row r="68" spans="1:11" ht="25.5">
      <c r="A68" s="10" t="s">
        <v>16</v>
      </c>
      <c r="B68" s="11" t="s">
        <v>11</v>
      </c>
      <c r="C68" s="39" t="s">
        <v>13</v>
      </c>
      <c r="D68" s="86" t="s">
        <v>13</v>
      </c>
      <c r="E68" s="40" t="s">
        <v>13</v>
      </c>
      <c r="F68" s="41">
        <v>18464700</v>
      </c>
      <c r="G68" s="99">
        <v>7726909.4199999999</v>
      </c>
      <c r="H68" s="42">
        <f t="shared" si="18"/>
        <v>41.846926405519717</v>
      </c>
      <c r="I68" s="41">
        <v>5931600</v>
      </c>
      <c r="J68" s="99">
        <v>4749979.16</v>
      </c>
      <c r="K68" s="42">
        <f t="shared" si="19"/>
        <v>80.079222469485472</v>
      </c>
    </row>
    <row r="69" spans="1:11" ht="25.5">
      <c r="A69" s="14" t="s">
        <v>20</v>
      </c>
      <c r="B69" s="11" t="s">
        <v>13</v>
      </c>
      <c r="C69" s="39" t="s">
        <v>13</v>
      </c>
      <c r="D69" s="86" t="s">
        <v>13</v>
      </c>
      <c r="E69" s="40" t="s">
        <v>13</v>
      </c>
      <c r="F69" s="62" t="s">
        <v>13</v>
      </c>
      <c r="G69" s="105" t="s">
        <v>13</v>
      </c>
      <c r="H69" s="63" t="s">
        <v>13</v>
      </c>
      <c r="I69" s="62" t="s">
        <v>13</v>
      </c>
      <c r="J69" s="105" t="s">
        <v>13</v>
      </c>
      <c r="K69" s="63" t="s">
        <v>13</v>
      </c>
    </row>
    <row r="70" spans="1:11" s="5" customFormat="1" ht="40.5">
      <c r="A70" s="68" t="s">
        <v>94</v>
      </c>
      <c r="B70" s="69" t="s">
        <v>37</v>
      </c>
      <c r="C70" s="64">
        <v>288</v>
      </c>
      <c r="D70" s="91">
        <v>132</v>
      </c>
      <c r="E70" s="65">
        <f t="shared" ref="E70:E77" si="20">(D70*100)/C70</f>
        <v>45.833333333333336</v>
      </c>
      <c r="F70" s="62" t="s">
        <v>13</v>
      </c>
      <c r="G70" s="105" t="s">
        <v>13</v>
      </c>
      <c r="H70" s="63" t="s">
        <v>13</v>
      </c>
      <c r="I70" s="62" t="s">
        <v>13</v>
      </c>
      <c r="J70" s="105" t="s">
        <v>13</v>
      </c>
      <c r="K70" s="63" t="s">
        <v>13</v>
      </c>
    </row>
    <row r="71" spans="1:11" s="5" customFormat="1" ht="40.5">
      <c r="A71" s="68" t="s">
        <v>95</v>
      </c>
      <c r="B71" s="69" t="s">
        <v>76</v>
      </c>
      <c r="C71" s="64">
        <v>140</v>
      </c>
      <c r="D71" s="91">
        <v>130</v>
      </c>
      <c r="E71" s="65">
        <f t="shared" si="20"/>
        <v>92.857142857142861</v>
      </c>
      <c r="F71" s="62" t="s">
        <v>13</v>
      </c>
      <c r="G71" s="105" t="s">
        <v>13</v>
      </c>
      <c r="H71" s="63" t="s">
        <v>13</v>
      </c>
      <c r="I71" s="62" t="s">
        <v>13</v>
      </c>
      <c r="J71" s="105" t="s">
        <v>13</v>
      </c>
      <c r="K71" s="63" t="s">
        <v>13</v>
      </c>
    </row>
    <row r="72" spans="1:11" s="5" customFormat="1" ht="40.5">
      <c r="A72" s="68" t="s">
        <v>96</v>
      </c>
      <c r="B72" s="69" t="s">
        <v>76</v>
      </c>
      <c r="C72" s="64">
        <v>45</v>
      </c>
      <c r="D72" s="91">
        <v>41</v>
      </c>
      <c r="E72" s="65">
        <f t="shared" si="20"/>
        <v>91.111111111111114</v>
      </c>
      <c r="F72" s="62" t="s">
        <v>13</v>
      </c>
      <c r="G72" s="105" t="s">
        <v>13</v>
      </c>
      <c r="H72" s="63" t="s">
        <v>13</v>
      </c>
      <c r="I72" s="62" t="s">
        <v>13</v>
      </c>
      <c r="J72" s="105" t="s">
        <v>13</v>
      </c>
      <c r="K72" s="63" t="s">
        <v>13</v>
      </c>
    </row>
    <row r="73" spans="1:11" s="5" customFormat="1" ht="25.5">
      <c r="A73" s="68" t="s">
        <v>97</v>
      </c>
      <c r="B73" s="69"/>
      <c r="C73" s="64"/>
      <c r="D73" s="91"/>
      <c r="E73" s="65"/>
      <c r="F73" s="62"/>
      <c r="G73" s="105"/>
      <c r="H73" s="63"/>
      <c r="I73" s="62"/>
      <c r="J73" s="105"/>
      <c r="K73" s="63"/>
    </row>
    <row r="74" spans="1:11" s="5" customFormat="1" ht="25.5">
      <c r="A74" s="70" t="s">
        <v>147</v>
      </c>
      <c r="B74" s="69" t="s">
        <v>71</v>
      </c>
      <c r="C74" s="64">
        <v>2597000</v>
      </c>
      <c r="D74" s="91">
        <v>553800</v>
      </c>
      <c r="E74" s="65">
        <f t="shared" si="20"/>
        <v>21.324605313823643</v>
      </c>
      <c r="F74" s="62" t="s">
        <v>13</v>
      </c>
      <c r="G74" s="105" t="s">
        <v>13</v>
      </c>
      <c r="H74" s="63" t="s">
        <v>13</v>
      </c>
      <c r="I74" s="62" t="s">
        <v>13</v>
      </c>
      <c r="J74" s="105" t="s">
        <v>13</v>
      </c>
      <c r="K74" s="63" t="s">
        <v>13</v>
      </c>
    </row>
    <row r="75" spans="1:11" s="5" customFormat="1" ht="25.5">
      <c r="A75" s="70" t="s">
        <v>98</v>
      </c>
      <c r="B75" s="69" t="s">
        <v>71</v>
      </c>
      <c r="C75" s="64">
        <v>2597000</v>
      </c>
      <c r="D75" s="91">
        <v>5000</v>
      </c>
      <c r="E75" s="65">
        <f t="shared" si="20"/>
        <v>0.19252984212552945</v>
      </c>
      <c r="F75" s="62" t="s">
        <v>13</v>
      </c>
      <c r="G75" s="105" t="s">
        <v>13</v>
      </c>
      <c r="H75" s="63" t="s">
        <v>13</v>
      </c>
      <c r="I75" s="62" t="s">
        <v>13</v>
      </c>
      <c r="J75" s="105" t="s">
        <v>13</v>
      </c>
      <c r="K75" s="63" t="s">
        <v>13</v>
      </c>
    </row>
    <row r="76" spans="1:11" s="5" customFormat="1" ht="25.5">
      <c r="A76" s="70" t="s">
        <v>99</v>
      </c>
      <c r="B76" s="69" t="s">
        <v>30</v>
      </c>
      <c r="C76" s="64">
        <v>160</v>
      </c>
      <c r="D76" s="91">
        <v>0</v>
      </c>
      <c r="E76" s="65">
        <f t="shared" si="20"/>
        <v>0</v>
      </c>
      <c r="F76" s="62" t="s">
        <v>13</v>
      </c>
      <c r="G76" s="105" t="s">
        <v>13</v>
      </c>
      <c r="H76" s="63" t="s">
        <v>13</v>
      </c>
      <c r="I76" s="62" t="s">
        <v>13</v>
      </c>
      <c r="J76" s="105" t="s">
        <v>13</v>
      </c>
      <c r="K76" s="63" t="s">
        <v>13</v>
      </c>
    </row>
    <row r="77" spans="1:11" s="5" customFormat="1" ht="40.5">
      <c r="A77" s="71" t="s">
        <v>100</v>
      </c>
      <c r="B77" s="72" t="s">
        <v>30</v>
      </c>
      <c r="C77" s="64">
        <v>1200</v>
      </c>
      <c r="D77" s="91">
        <v>1055</v>
      </c>
      <c r="E77" s="65">
        <f t="shared" si="20"/>
        <v>87.916666666666671</v>
      </c>
      <c r="F77" s="62" t="s">
        <v>13</v>
      </c>
      <c r="G77" s="105" t="s">
        <v>13</v>
      </c>
      <c r="H77" s="63" t="s">
        <v>13</v>
      </c>
      <c r="I77" s="62" t="s">
        <v>13</v>
      </c>
      <c r="J77" s="105" t="s">
        <v>13</v>
      </c>
      <c r="K77" s="63" t="s">
        <v>13</v>
      </c>
    </row>
    <row r="78" spans="1:11" ht="25.5">
      <c r="A78" s="12" t="s">
        <v>155</v>
      </c>
      <c r="B78" s="13" t="s">
        <v>13</v>
      </c>
      <c r="C78" s="48" t="s">
        <v>13</v>
      </c>
      <c r="D78" s="88" t="s">
        <v>13</v>
      </c>
      <c r="E78" s="49" t="s">
        <v>13</v>
      </c>
      <c r="F78" s="66" t="s">
        <v>13</v>
      </c>
      <c r="G78" s="106" t="s">
        <v>13</v>
      </c>
      <c r="H78" s="67" t="s">
        <v>13</v>
      </c>
      <c r="I78" s="66" t="s">
        <v>13</v>
      </c>
      <c r="J78" s="106" t="s">
        <v>13</v>
      </c>
      <c r="K78" s="67" t="s">
        <v>13</v>
      </c>
    </row>
    <row r="79" spans="1:11" s="2" customFormat="1" ht="25.5">
      <c r="A79" s="14" t="s">
        <v>14</v>
      </c>
      <c r="B79" s="15" t="s">
        <v>13</v>
      </c>
      <c r="C79" s="52" t="s">
        <v>13</v>
      </c>
      <c r="D79" s="89" t="s">
        <v>13</v>
      </c>
      <c r="E79" s="53" t="s">
        <v>13</v>
      </c>
      <c r="F79" s="54">
        <v>32950500</v>
      </c>
      <c r="G79" s="102">
        <f>SUM(G80:G81)</f>
        <v>15971042.130000001</v>
      </c>
      <c r="H79" s="55">
        <f t="shared" ref="H79:H81" si="21">G79/F79*100</f>
        <v>48.46980206673647</v>
      </c>
      <c r="I79" s="54">
        <v>7048500</v>
      </c>
      <c r="J79" s="102">
        <f>J80</f>
        <v>1193551</v>
      </c>
      <c r="K79" s="55">
        <f t="shared" ref="K79:K80" si="22">J79/I79*100</f>
        <v>16.933404270412144</v>
      </c>
    </row>
    <row r="80" spans="1:11" ht="25.5">
      <c r="A80" s="10" t="s">
        <v>16</v>
      </c>
      <c r="B80" s="11" t="s">
        <v>11</v>
      </c>
      <c r="C80" s="39" t="s">
        <v>13</v>
      </c>
      <c r="D80" s="86" t="s">
        <v>13</v>
      </c>
      <c r="E80" s="40" t="s">
        <v>13</v>
      </c>
      <c r="F80" s="41">
        <v>17911800</v>
      </c>
      <c r="G80" s="99">
        <v>9005172.6500000004</v>
      </c>
      <c r="H80" s="42">
        <f t="shared" si="21"/>
        <v>50.275084860259724</v>
      </c>
      <c r="I80" s="41">
        <v>7048500</v>
      </c>
      <c r="J80" s="99">
        <v>1193551</v>
      </c>
      <c r="K80" s="42">
        <f t="shared" si="22"/>
        <v>16.933404270412144</v>
      </c>
    </row>
    <row r="81" spans="1:11" ht="25.5">
      <c r="A81" s="10" t="s">
        <v>17</v>
      </c>
      <c r="B81" s="11" t="s">
        <v>11</v>
      </c>
      <c r="C81" s="39"/>
      <c r="D81" s="86"/>
      <c r="E81" s="40"/>
      <c r="F81" s="41">
        <v>15038700</v>
      </c>
      <c r="G81" s="99">
        <v>6965869.4800000004</v>
      </c>
      <c r="H81" s="42">
        <f t="shared" si="21"/>
        <v>46.319625233564075</v>
      </c>
      <c r="I81" s="41">
        <v>0</v>
      </c>
      <c r="J81" s="99">
        <v>0</v>
      </c>
      <c r="K81" s="42">
        <v>0</v>
      </c>
    </row>
    <row r="82" spans="1:11" ht="25.5">
      <c r="A82" s="14" t="s">
        <v>20</v>
      </c>
      <c r="B82" s="11" t="s">
        <v>13</v>
      </c>
      <c r="C82" s="39" t="s">
        <v>13</v>
      </c>
      <c r="D82" s="86" t="s">
        <v>13</v>
      </c>
      <c r="E82" s="40" t="s">
        <v>13</v>
      </c>
      <c r="F82" s="62" t="s">
        <v>13</v>
      </c>
      <c r="G82" s="105" t="s">
        <v>13</v>
      </c>
      <c r="H82" s="63" t="s">
        <v>13</v>
      </c>
      <c r="I82" s="62" t="s">
        <v>13</v>
      </c>
      <c r="J82" s="105" t="s">
        <v>13</v>
      </c>
      <c r="K82" s="63" t="s">
        <v>13</v>
      </c>
    </row>
    <row r="83" spans="1:11" ht="25.5">
      <c r="A83" s="10" t="s">
        <v>53</v>
      </c>
      <c r="B83" s="11" t="s">
        <v>30</v>
      </c>
      <c r="C83" s="64">
        <v>400</v>
      </c>
      <c r="D83" s="91">
        <v>366</v>
      </c>
      <c r="E83" s="65">
        <f t="shared" ref="E83:E85" si="23">(D83*100)/C83</f>
        <v>91.5</v>
      </c>
      <c r="F83" s="62" t="s">
        <v>13</v>
      </c>
      <c r="G83" s="105" t="s">
        <v>13</v>
      </c>
      <c r="H83" s="63" t="s">
        <v>13</v>
      </c>
      <c r="I83" s="62" t="s">
        <v>13</v>
      </c>
      <c r="J83" s="105" t="s">
        <v>13</v>
      </c>
      <c r="K83" s="63" t="s">
        <v>13</v>
      </c>
    </row>
    <row r="84" spans="1:11" ht="25.5">
      <c r="A84" s="18" t="s">
        <v>54</v>
      </c>
      <c r="B84" s="19" t="s">
        <v>30</v>
      </c>
      <c r="C84" s="64">
        <v>370</v>
      </c>
      <c r="D84" s="91">
        <v>346</v>
      </c>
      <c r="E84" s="65">
        <f t="shared" si="23"/>
        <v>93.513513513513516</v>
      </c>
      <c r="F84" s="62" t="s">
        <v>13</v>
      </c>
      <c r="G84" s="105" t="s">
        <v>13</v>
      </c>
      <c r="H84" s="63" t="s">
        <v>13</v>
      </c>
      <c r="I84" s="62" t="s">
        <v>13</v>
      </c>
      <c r="J84" s="105" t="s">
        <v>13</v>
      </c>
      <c r="K84" s="63" t="s">
        <v>13</v>
      </c>
    </row>
    <row r="85" spans="1:11" ht="25.5">
      <c r="A85" s="18" t="s">
        <v>55</v>
      </c>
      <c r="B85" s="19" t="s">
        <v>30</v>
      </c>
      <c r="C85" s="64">
        <v>30</v>
      </c>
      <c r="D85" s="91">
        <v>20</v>
      </c>
      <c r="E85" s="65">
        <f t="shared" si="23"/>
        <v>66.666666666666671</v>
      </c>
      <c r="F85" s="62" t="s">
        <v>13</v>
      </c>
      <c r="G85" s="105" t="s">
        <v>13</v>
      </c>
      <c r="H85" s="63" t="s">
        <v>13</v>
      </c>
      <c r="I85" s="62" t="s">
        <v>13</v>
      </c>
      <c r="J85" s="105" t="s">
        <v>13</v>
      </c>
      <c r="K85" s="63" t="s">
        <v>13</v>
      </c>
    </row>
    <row r="86" spans="1:11" s="2" customFormat="1" ht="25.5">
      <c r="A86" s="43" t="s">
        <v>56</v>
      </c>
      <c r="B86" s="24" t="s">
        <v>13</v>
      </c>
      <c r="C86" s="44" t="s">
        <v>13</v>
      </c>
      <c r="D86" s="87" t="s">
        <v>13</v>
      </c>
      <c r="E86" s="45" t="s">
        <v>13</v>
      </c>
      <c r="F86" s="56" t="s">
        <v>13</v>
      </c>
      <c r="G86" s="103" t="s">
        <v>13</v>
      </c>
      <c r="H86" s="57" t="s">
        <v>13</v>
      </c>
      <c r="I86" s="56" t="s">
        <v>13</v>
      </c>
      <c r="J86" s="103" t="s">
        <v>13</v>
      </c>
      <c r="K86" s="57" t="s">
        <v>13</v>
      </c>
    </row>
    <row r="87" spans="1:11" ht="25.5">
      <c r="A87" s="12" t="s">
        <v>156</v>
      </c>
      <c r="B87" s="13" t="s">
        <v>13</v>
      </c>
      <c r="C87" s="48" t="s">
        <v>13</v>
      </c>
      <c r="D87" s="88" t="s">
        <v>13</v>
      </c>
      <c r="E87" s="49" t="s">
        <v>13</v>
      </c>
      <c r="F87" s="66" t="s">
        <v>13</v>
      </c>
      <c r="G87" s="106" t="s">
        <v>13</v>
      </c>
      <c r="H87" s="67" t="s">
        <v>13</v>
      </c>
      <c r="I87" s="66" t="s">
        <v>13</v>
      </c>
      <c r="J87" s="106" t="s">
        <v>13</v>
      </c>
      <c r="K87" s="67" t="s">
        <v>13</v>
      </c>
    </row>
    <row r="88" spans="1:11" s="2" customFormat="1" ht="25.5">
      <c r="A88" s="14" t="s">
        <v>14</v>
      </c>
      <c r="B88" s="15" t="s">
        <v>13</v>
      </c>
      <c r="C88" s="52" t="s">
        <v>13</v>
      </c>
      <c r="D88" s="89" t="s">
        <v>13</v>
      </c>
      <c r="E88" s="53" t="s">
        <v>13</v>
      </c>
      <c r="F88" s="54">
        <v>4016600</v>
      </c>
      <c r="G88" s="102">
        <f>G89</f>
        <v>1393900.11</v>
      </c>
      <c r="H88" s="55">
        <f t="shared" ref="H88:H89" si="24">G88/F88*100</f>
        <v>34.703483294328542</v>
      </c>
      <c r="I88" s="54">
        <v>669700</v>
      </c>
      <c r="J88" s="102">
        <f>J89</f>
        <v>167727.64000000001</v>
      </c>
      <c r="K88" s="55">
        <f t="shared" ref="K88:K89" si="25">J88/I88*100</f>
        <v>25.045190383753923</v>
      </c>
    </row>
    <row r="89" spans="1:11" ht="25.5">
      <c r="A89" s="10" t="s">
        <v>16</v>
      </c>
      <c r="B89" s="11" t="s">
        <v>11</v>
      </c>
      <c r="C89" s="39" t="s">
        <v>13</v>
      </c>
      <c r="D89" s="86" t="s">
        <v>13</v>
      </c>
      <c r="E89" s="40" t="s">
        <v>13</v>
      </c>
      <c r="F89" s="41">
        <v>4016600</v>
      </c>
      <c r="G89" s="99">
        <v>1393900.11</v>
      </c>
      <c r="H89" s="42">
        <f t="shared" si="24"/>
        <v>34.703483294328542</v>
      </c>
      <c r="I89" s="41">
        <v>669700</v>
      </c>
      <c r="J89" s="99">
        <v>167727.64000000001</v>
      </c>
      <c r="K89" s="42">
        <f t="shared" si="25"/>
        <v>25.045190383753923</v>
      </c>
    </row>
    <row r="90" spans="1:11" ht="25.5">
      <c r="A90" s="14" t="s">
        <v>20</v>
      </c>
      <c r="B90" s="11" t="s">
        <v>13</v>
      </c>
      <c r="C90" s="39" t="s">
        <v>13</v>
      </c>
      <c r="D90" s="86" t="s">
        <v>13</v>
      </c>
      <c r="E90" s="40" t="s">
        <v>13</v>
      </c>
      <c r="F90" s="62" t="s">
        <v>13</v>
      </c>
      <c r="G90" s="105" t="s">
        <v>13</v>
      </c>
      <c r="H90" s="63" t="s">
        <v>13</v>
      </c>
      <c r="I90" s="62" t="s">
        <v>13</v>
      </c>
      <c r="J90" s="105" t="s">
        <v>13</v>
      </c>
      <c r="K90" s="63" t="s">
        <v>13</v>
      </c>
    </row>
    <row r="91" spans="1:11" ht="25.5">
      <c r="A91" s="10" t="s">
        <v>57</v>
      </c>
      <c r="B91" s="11" t="s">
        <v>30</v>
      </c>
      <c r="C91" s="64">
        <v>800</v>
      </c>
      <c r="D91" s="91">
        <v>800</v>
      </c>
      <c r="E91" s="65">
        <f t="shared" ref="E91" si="26">(D91*100)/C91</f>
        <v>100</v>
      </c>
      <c r="F91" s="62" t="s">
        <v>13</v>
      </c>
      <c r="G91" s="105" t="s">
        <v>13</v>
      </c>
      <c r="H91" s="63" t="s">
        <v>13</v>
      </c>
      <c r="I91" s="62" t="s">
        <v>13</v>
      </c>
      <c r="J91" s="105" t="s">
        <v>13</v>
      </c>
      <c r="K91" s="63" t="s">
        <v>13</v>
      </c>
    </row>
    <row r="92" spans="1:11" s="2" customFormat="1" ht="40.5">
      <c r="A92" s="43" t="s">
        <v>58</v>
      </c>
      <c r="B92" s="24" t="s">
        <v>13</v>
      </c>
      <c r="C92" s="44" t="s">
        <v>13</v>
      </c>
      <c r="D92" s="87" t="s">
        <v>13</v>
      </c>
      <c r="E92" s="45" t="s">
        <v>13</v>
      </c>
      <c r="F92" s="56" t="s">
        <v>13</v>
      </c>
      <c r="G92" s="103" t="s">
        <v>13</v>
      </c>
      <c r="H92" s="57" t="s">
        <v>13</v>
      </c>
      <c r="I92" s="56" t="s">
        <v>13</v>
      </c>
      <c r="J92" s="103" t="s">
        <v>13</v>
      </c>
      <c r="K92" s="57" t="s">
        <v>13</v>
      </c>
    </row>
    <row r="93" spans="1:11" ht="25.15" customHeight="1">
      <c r="A93" s="12" t="s">
        <v>157</v>
      </c>
      <c r="B93" s="13" t="s">
        <v>13</v>
      </c>
      <c r="C93" s="48" t="s">
        <v>13</v>
      </c>
      <c r="D93" s="88" t="s">
        <v>13</v>
      </c>
      <c r="E93" s="49" t="s">
        <v>13</v>
      </c>
      <c r="F93" s="66" t="s">
        <v>13</v>
      </c>
      <c r="G93" s="106" t="s">
        <v>13</v>
      </c>
      <c r="H93" s="67" t="s">
        <v>13</v>
      </c>
      <c r="I93" s="66" t="s">
        <v>13</v>
      </c>
      <c r="J93" s="106" t="s">
        <v>13</v>
      </c>
      <c r="K93" s="67" t="s">
        <v>13</v>
      </c>
    </row>
    <row r="94" spans="1:11" ht="25.5">
      <c r="A94" s="14" t="s">
        <v>14</v>
      </c>
      <c r="B94" s="11" t="s">
        <v>13</v>
      </c>
      <c r="C94" s="39" t="s">
        <v>13</v>
      </c>
      <c r="D94" s="86" t="s">
        <v>13</v>
      </c>
      <c r="E94" s="40" t="s">
        <v>13</v>
      </c>
      <c r="F94" s="54">
        <v>8276400</v>
      </c>
      <c r="G94" s="102">
        <f>G95</f>
        <v>3353064.28</v>
      </c>
      <c r="H94" s="55">
        <f t="shared" ref="H94:H95" si="27">G94/F94*100</f>
        <v>40.513560001933207</v>
      </c>
      <c r="I94" s="54">
        <v>12253000</v>
      </c>
      <c r="J94" s="102">
        <f>J95</f>
        <v>9304514.4499999993</v>
      </c>
      <c r="K94" s="55">
        <f t="shared" ref="K94:K95" si="28">J94/I94*100</f>
        <v>75.936623275932419</v>
      </c>
    </row>
    <row r="95" spans="1:11" ht="25.5">
      <c r="A95" s="10" t="s">
        <v>16</v>
      </c>
      <c r="B95" s="11" t="s">
        <v>11</v>
      </c>
      <c r="C95" s="39" t="s">
        <v>13</v>
      </c>
      <c r="D95" s="86" t="s">
        <v>13</v>
      </c>
      <c r="E95" s="40" t="s">
        <v>13</v>
      </c>
      <c r="F95" s="41">
        <v>8276400</v>
      </c>
      <c r="G95" s="99">
        <f>3291514.28+61550</f>
        <v>3353064.28</v>
      </c>
      <c r="H95" s="42">
        <f t="shared" si="27"/>
        <v>40.513560001933207</v>
      </c>
      <c r="I95" s="41">
        <v>12253000</v>
      </c>
      <c r="J95" s="99">
        <v>9304514.4499999993</v>
      </c>
      <c r="K95" s="42">
        <f t="shared" si="28"/>
        <v>75.936623275932419</v>
      </c>
    </row>
    <row r="96" spans="1:11" ht="25.5">
      <c r="A96" s="14" t="s">
        <v>20</v>
      </c>
      <c r="B96" s="11" t="s">
        <v>13</v>
      </c>
      <c r="C96" s="39" t="s">
        <v>13</v>
      </c>
      <c r="D96" s="86" t="s">
        <v>13</v>
      </c>
      <c r="E96" s="40" t="s">
        <v>13</v>
      </c>
      <c r="F96" s="62" t="s">
        <v>13</v>
      </c>
      <c r="G96" s="105" t="s">
        <v>13</v>
      </c>
      <c r="H96" s="63" t="s">
        <v>13</v>
      </c>
      <c r="I96" s="62" t="s">
        <v>13</v>
      </c>
      <c r="J96" s="105" t="s">
        <v>13</v>
      </c>
      <c r="K96" s="63" t="s">
        <v>13</v>
      </c>
    </row>
    <row r="97" spans="1:11" ht="25.5">
      <c r="A97" s="10" t="s">
        <v>101</v>
      </c>
      <c r="B97" s="11" t="s">
        <v>30</v>
      </c>
      <c r="C97" s="64">
        <v>1000</v>
      </c>
      <c r="D97" s="91">
        <v>880</v>
      </c>
      <c r="E97" s="65">
        <f t="shared" ref="E97:E98" si="29">(D97*100)/C97</f>
        <v>88</v>
      </c>
      <c r="F97" s="62" t="s">
        <v>13</v>
      </c>
      <c r="G97" s="105" t="s">
        <v>13</v>
      </c>
      <c r="H97" s="63" t="s">
        <v>13</v>
      </c>
      <c r="I97" s="62" t="s">
        <v>13</v>
      </c>
      <c r="J97" s="105" t="s">
        <v>13</v>
      </c>
      <c r="K97" s="63" t="s">
        <v>13</v>
      </c>
    </row>
    <row r="98" spans="1:11" ht="25.5">
      <c r="A98" s="10" t="s">
        <v>77</v>
      </c>
      <c r="B98" s="11" t="s">
        <v>30</v>
      </c>
      <c r="C98" s="64">
        <v>1000</v>
      </c>
      <c r="D98" s="91">
        <v>560</v>
      </c>
      <c r="E98" s="65">
        <f t="shared" si="29"/>
        <v>56</v>
      </c>
      <c r="F98" s="62" t="s">
        <v>13</v>
      </c>
      <c r="G98" s="105" t="s">
        <v>13</v>
      </c>
      <c r="H98" s="63" t="s">
        <v>13</v>
      </c>
      <c r="I98" s="62" t="s">
        <v>13</v>
      </c>
      <c r="J98" s="105" t="s">
        <v>13</v>
      </c>
      <c r="K98" s="63" t="s">
        <v>13</v>
      </c>
    </row>
    <row r="99" spans="1:11" s="2" customFormat="1" ht="25.5">
      <c r="A99" s="43" t="s">
        <v>59</v>
      </c>
      <c r="B99" s="24" t="s">
        <v>13</v>
      </c>
      <c r="C99" s="44" t="s">
        <v>13</v>
      </c>
      <c r="D99" s="87" t="s">
        <v>13</v>
      </c>
      <c r="E99" s="45" t="s">
        <v>13</v>
      </c>
      <c r="F99" s="56" t="s">
        <v>13</v>
      </c>
      <c r="G99" s="103" t="s">
        <v>13</v>
      </c>
      <c r="H99" s="57" t="s">
        <v>13</v>
      </c>
      <c r="I99" s="56" t="s">
        <v>13</v>
      </c>
      <c r="J99" s="103" t="s">
        <v>13</v>
      </c>
      <c r="K99" s="57" t="s">
        <v>13</v>
      </c>
    </row>
    <row r="100" spans="1:11" ht="40.5">
      <c r="A100" s="12" t="s">
        <v>158</v>
      </c>
      <c r="B100" s="13" t="s">
        <v>13</v>
      </c>
      <c r="C100" s="48" t="s">
        <v>13</v>
      </c>
      <c r="D100" s="88" t="s">
        <v>13</v>
      </c>
      <c r="E100" s="49" t="s">
        <v>13</v>
      </c>
      <c r="F100" s="66" t="s">
        <v>13</v>
      </c>
      <c r="G100" s="106" t="s">
        <v>13</v>
      </c>
      <c r="H100" s="67" t="s">
        <v>13</v>
      </c>
      <c r="I100" s="66" t="s">
        <v>13</v>
      </c>
      <c r="J100" s="106" t="s">
        <v>13</v>
      </c>
      <c r="K100" s="67" t="s">
        <v>13</v>
      </c>
    </row>
    <row r="101" spans="1:11" s="2" customFormat="1" ht="25.5">
      <c r="A101" s="14" t="s">
        <v>14</v>
      </c>
      <c r="B101" s="15" t="s">
        <v>13</v>
      </c>
      <c r="C101" s="52" t="s">
        <v>13</v>
      </c>
      <c r="D101" s="89" t="s">
        <v>13</v>
      </c>
      <c r="E101" s="53" t="s">
        <v>13</v>
      </c>
      <c r="F101" s="54">
        <v>8198600</v>
      </c>
      <c r="G101" s="102">
        <f>G102</f>
        <v>3900343.55</v>
      </c>
      <c r="H101" s="55">
        <f t="shared" ref="H101:H102" si="30">G101/F101*100</f>
        <v>47.573287512502134</v>
      </c>
      <c r="I101" s="54">
        <v>18828247</v>
      </c>
      <c r="J101" s="102">
        <f>J102</f>
        <v>10399923.460000001</v>
      </c>
      <c r="K101" s="55">
        <f t="shared" ref="K101:K102" si="31">J101/I101*100</f>
        <v>55.235750093994419</v>
      </c>
    </row>
    <row r="102" spans="1:11" ht="25.5">
      <c r="A102" s="10" t="s">
        <v>16</v>
      </c>
      <c r="B102" s="11" t="s">
        <v>11</v>
      </c>
      <c r="C102" s="39" t="s">
        <v>13</v>
      </c>
      <c r="D102" s="86" t="s">
        <v>13</v>
      </c>
      <c r="E102" s="40" t="s">
        <v>13</v>
      </c>
      <c r="F102" s="41">
        <v>8198600</v>
      </c>
      <c r="G102" s="99">
        <v>3900343.55</v>
      </c>
      <c r="H102" s="42">
        <f t="shared" si="30"/>
        <v>47.573287512502134</v>
      </c>
      <c r="I102" s="41">
        <v>18828247</v>
      </c>
      <c r="J102" s="99">
        <v>10399923.460000001</v>
      </c>
      <c r="K102" s="42">
        <f t="shared" si="31"/>
        <v>55.235750093994419</v>
      </c>
    </row>
    <row r="103" spans="1:11" ht="25.5">
      <c r="A103" s="14" t="s">
        <v>20</v>
      </c>
      <c r="B103" s="11" t="s">
        <v>13</v>
      </c>
      <c r="C103" s="39" t="s">
        <v>13</v>
      </c>
      <c r="D103" s="86" t="s">
        <v>13</v>
      </c>
      <c r="E103" s="40" t="s">
        <v>13</v>
      </c>
      <c r="F103" s="62" t="s">
        <v>13</v>
      </c>
      <c r="G103" s="105" t="s">
        <v>13</v>
      </c>
      <c r="H103" s="63" t="s">
        <v>13</v>
      </c>
      <c r="I103" s="62" t="s">
        <v>13</v>
      </c>
      <c r="J103" s="105" t="s">
        <v>13</v>
      </c>
      <c r="K103" s="63" t="s">
        <v>13</v>
      </c>
    </row>
    <row r="104" spans="1:11" ht="40.5">
      <c r="A104" s="18" t="s">
        <v>78</v>
      </c>
      <c r="B104" s="19" t="s">
        <v>29</v>
      </c>
      <c r="C104" s="64">
        <v>350000</v>
      </c>
      <c r="D104" s="91">
        <v>170888.05</v>
      </c>
      <c r="E104" s="65">
        <f t="shared" ref="E104" si="32">(D104*100)/C104</f>
        <v>48.825157142857144</v>
      </c>
      <c r="F104" s="62" t="s">
        <v>13</v>
      </c>
      <c r="G104" s="105" t="s">
        <v>13</v>
      </c>
      <c r="H104" s="63" t="s">
        <v>13</v>
      </c>
      <c r="I104" s="62" t="s">
        <v>13</v>
      </c>
      <c r="J104" s="105" t="s">
        <v>13</v>
      </c>
      <c r="K104" s="63" t="s">
        <v>13</v>
      </c>
    </row>
    <row r="105" spans="1:11" ht="40.5">
      <c r="A105" s="12" t="s">
        <v>159</v>
      </c>
      <c r="B105" s="13" t="s">
        <v>13</v>
      </c>
      <c r="C105" s="48" t="s">
        <v>13</v>
      </c>
      <c r="D105" s="88" t="s">
        <v>13</v>
      </c>
      <c r="E105" s="49" t="s">
        <v>13</v>
      </c>
      <c r="F105" s="66" t="s">
        <v>13</v>
      </c>
      <c r="G105" s="106" t="s">
        <v>13</v>
      </c>
      <c r="H105" s="67" t="s">
        <v>13</v>
      </c>
      <c r="I105" s="66" t="s">
        <v>13</v>
      </c>
      <c r="J105" s="106" t="s">
        <v>13</v>
      </c>
      <c r="K105" s="67" t="s">
        <v>13</v>
      </c>
    </row>
    <row r="106" spans="1:11" ht="25.5">
      <c r="A106" s="14" t="s">
        <v>14</v>
      </c>
      <c r="B106" s="11" t="s">
        <v>13</v>
      </c>
      <c r="C106" s="39" t="s">
        <v>13</v>
      </c>
      <c r="D106" s="86" t="s">
        <v>13</v>
      </c>
      <c r="E106" s="40" t="s">
        <v>13</v>
      </c>
      <c r="F106" s="41">
        <v>0</v>
      </c>
      <c r="G106" s="99">
        <v>0</v>
      </c>
      <c r="H106" s="42" t="s">
        <v>19</v>
      </c>
      <c r="I106" s="54">
        <v>3362500</v>
      </c>
      <c r="J106" s="102">
        <f>J107</f>
        <v>1579529.95</v>
      </c>
      <c r="K106" s="55">
        <f>J106/I106*100</f>
        <v>46.974868401486987</v>
      </c>
    </row>
    <row r="107" spans="1:11" ht="25.5">
      <c r="A107" s="10" t="s">
        <v>16</v>
      </c>
      <c r="B107" s="11" t="s">
        <v>11</v>
      </c>
      <c r="C107" s="39" t="s">
        <v>13</v>
      </c>
      <c r="D107" s="86" t="s">
        <v>13</v>
      </c>
      <c r="E107" s="40" t="s">
        <v>13</v>
      </c>
      <c r="F107" s="41">
        <v>0</v>
      </c>
      <c r="G107" s="99">
        <v>0</v>
      </c>
      <c r="H107" s="42" t="s">
        <v>19</v>
      </c>
      <c r="I107" s="41">
        <v>3362500</v>
      </c>
      <c r="J107" s="99">
        <v>1579529.95</v>
      </c>
      <c r="K107" s="42">
        <f>J107/I107*100</f>
        <v>46.974868401486987</v>
      </c>
    </row>
    <row r="108" spans="1:11" ht="25.5">
      <c r="A108" s="14" t="s">
        <v>20</v>
      </c>
      <c r="B108" s="11" t="s">
        <v>13</v>
      </c>
      <c r="C108" s="39" t="s">
        <v>13</v>
      </c>
      <c r="D108" s="86" t="s">
        <v>13</v>
      </c>
      <c r="E108" s="40" t="s">
        <v>13</v>
      </c>
      <c r="F108" s="62" t="s">
        <v>13</v>
      </c>
      <c r="G108" s="105" t="s">
        <v>13</v>
      </c>
      <c r="H108" s="63" t="s">
        <v>13</v>
      </c>
      <c r="I108" s="62" t="s">
        <v>13</v>
      </c>
      <c r="J108" s="105" t="s">
        <v>13</v>
      </c>
      <c r="K108" s="63" t="s">
        <v>13</v>
      </c>
    </row>
    <row r="109" spans="1:11" ht="40.5">
      <c r="A109" s="10" t="s">
        <v>79</v>
      </c>
      <c r="B109" s="11" t="s">
        <v>29</v>
      </c>
      <c r="C109" s="64">
        <v>2350000</v>
      </c>
      <c r="D109" s="91">
        <v>1913298</v>
      </c>
      <c r="E109" s="65">
        <f t="shared" ref="E109:E110" si="33">(D109*100)/C109</f>
        <v>81.416936170212765</v>
      </c>
      <c r="F109" s="62" t="s">
        <v>13</v>
      </c>
      <c r="G109" s="105" t="s">
        <v>13</v>
      </c>
      <c r="H109" s="63" t="s">
        <v>13</v>
      </c>
      <c r="I109" s="62" t="s">
        <v>13</v>
      </c>
      <c r="J109" s="105" t="s">
        <v>13</v>
      </c>
      <c r="K109" s="63" t="s">
        <v>13</v>
      </c>
    </row>
    <row r="110" spans="1:11" ht="40.5">
      <c r="A110" s="10" t="s">
        <v>148</v>
      </c>
      <c r="B110" s="11" t="s">
        <v>29</v>
      </c>
      <c r="C110" s="64">
        <v>1000000</v>
      </c>
      <c r="D110" s="91">
        <v>732422</v>
      </c>
      <c r="E110" s="65">
        <f t="shared" si="33"/>
        <v>73.242199999999997</v>
      </c>
      <c r="F110" s="62" t="s">
        <v>13</v>
      </c>
      <c r="G110" s="105" t="s">
        <v>13</v>
      </c>
      <c r="H110" s="63" t="s">
        <v>13</v>
      </c>
      <c r="I110" s="62" t="s">
        <v>13</v>
      </c>
      <c r="J110" s="105" t="s">
        <v>13</v>
      </c>
      <c r="K110" s="63" t="s">
        <v>13</v>
      </c>
    </row>
    <row r="111" spans="1:11" ht="25.5">
      <c r="A111" s="12" t="s">
        <v>160</v>
      </c>
      <c r="B111" s="13" t="s">
        <v>13</v>
      </c>
      <c r="C111" s="48" t="s">
        <v>13</v>
      </c>
      <c r="D111" s="88" t="s">
        <v>13</v>
      </c>
      <c r="E111" s="49" t="s">
        <v>13</v>
      </c>
      <c r="F111" s="66" t="s">
        <v>13</v>
      </c>
      <c r="G111" s="106" t="s">
        <v>13</v>
      </c>
      <c r="H111" s="67" t="s">
        <v>13</v>
      </c>
      <c r="I111" s="66" t="s">
        <v>13</v>
      </c>
      <c r="J111" s="106" t="s">
        <v>13</v>
      </c>
      <c r="K111" s="67" t="s">
        <v>13</v>
      </c>
    </row>
    <row r="112" spans="1:11" s="2" customFormat="1" ht="25.5">
      <c r="A112" s="14" t="s">
        <v>14</v>
      </c>
      <c r="B112" s="15" t="s">
        <v>13</v>
      </c>
      <c r="C112" s="52" t="s">
        <v>13</v>
      </c>
      <c r="D112" s="89" t="s">
        <v>13</v>
      </c>
      <c r="E112" s="53" t="s">
        <v>13</v>
      </c>
      <c r="F112" s="54">
        <v>20717100</v>
      </c>
      <c r="G112" s="102">
        <f>SUM(G113:G114)</f>
        <v>10186740.08</v>
      </c>
      <c r="H112" s="55">
        <f t="shared" ref="H112:H114" si="34">G112/F112*100</f>
        <v>49.170685472387547</v>
      </c>
      <c r="I112" s="54">
        <v>0</v>
      </c>
      <c r="J112" s="102">
        <v>0</v>
      </c>
      <c r="K112" s="55">
        <v>0</v>
      </c>
    </row>
    <row r="113" spans="1:11" ht="25.5">
      <c r="A113" s="10" t="s">
        <v>16</v>
      </c>
      <c r="B113" s="11" t="s">
        <v>11</v>
      </c>
      <c r="C113" s="39" t="s">
        <v>13</v>
      </c>
      <c r="D113" s="86" t="s">
        <v>13</v>
      </c>
      <c r="E113" s="40" t="s">
        <v>13</v>
      </c>
      <c r="F113" s="41">
        <v>18927100</v>
      </c>
      <c r="G113" s="99">
        <v>8716088.0800000001</v>
      </c>
      <c r="H113" s="42">
        <f t="shared" si="34"/>
        <v>46.050837582091283</v>
      </c>
      <c r="I113" s="41">
        <v>0</v>
      </c>
      <c r="J113" s="99">
        <v>0</v>
      </c>
      <c r="K113" s="42">
        <v>0</v>
      </c>
    </row>
    <row r="114" spans="1:11" ht="25.5">
      <c r="A114" s="10" t="s">
        <v>17</v>
      </c>
      <c r="B114" s="11" t="s">
        <v>11</v>
      </c>
      <c r="C114" s="39" t="s">
        <v>13</v>
      </c>
      <c r="D114" s="86" t="s">
        <v>13</v>
      </c>
      <c r="E114" s="40" t="s">
        <v>13</v>
      </c>
      <c r="F114" s="41">
        <v>1790000</v>
      </c>
      <c r="G114" s="99">
        <v>1470652</v>
      </c>
      <c r="H114" s="42">
        <f t="shared" si="34"/>
        <v>82.159329608938549</v>
      </c>
      <c r="I114" s="41">
        <v>0</v>
      </c>
      <c r="J114" s="99">
        <v>0</v>
      </c>
      <c r="K114" s="42">
        <v>0</v>
      </c>
    </row>
    <row r="115" spans="1:11" ht="25.5">
      <c r="A115" s="14" t="s">
        <v>20</v>
      </c>
      <c r="B115" s="11" t="s">
        <v>13</v>
      </c>
      <c r="C115" s="39" t="s">
        <v>13</v>
      </c>
      <c r="D115" s="86" t="s">
        <v>13</v>
      </c>
      <c r="E115" s="40" t="s">
        <v>13</v>
      </c>
      <c r="F115" s="62" t="s">
        <v>13</v>
      </c>
      <c r="G115" s="105" t="s">
        <v>13</v>
      </c>
      <c r="H115" s="63" t="s">
        <v>13</v>
      </c>
      <c r="I115" s="62" t="s">
        <v>13</v>
      </c>
      <c r="J115" s="105" t="s">
        <v>13</v>
      </c>
      <c r="K115" s="63" t="s">
        <v>13</v>
      </c>
    </row>
    <row r="116" spans="1:11" ht="40.5">
      <c r="A116" s="10" t="s">
        <v>60</v>
      </c>
      <c r="B116" s="11" t="s">
        <v>30</v>
      </c>
      <c r="C116" s="64">
        <v>300000</v>
      </c>
      <c r="D116" s="91">
        <v>341670</v>
      </c>
      <c r="E116" s="65">
        <f t="shared" ref="E116:E117" si="35">(D116*100)/C116</f>
        <v>113.89</v>
      </c>
      <c r="F116" s="62" t="s">
        <v>13</v>
      </c>
      <c r="G116" s="105" t="s">
        <v>13</v>
      </c>
      <c r="H116" s="63" t="s">
        <v>13</v>
      </c>
      <c r="I116" s="62" t="s">
        <v>13</v>
      </c>
      <c r="J116" s="105" t="s">
        <v>13</v>
      </c>
      <c r="K116" s="63" t="s">
        <v>13</v>
      </c>
    </row>
    <row r="117" spans="1:11" ht="40.5">
      <c r="A117" s="10" t="s">
        <v>87</v>
      </c>
      <c r="B117" s="11" t="s">
        <v>61</v>
      </c>
      <c r="C117" s="64">
        <v>400</v>
      </c>
      <c r="D117" s="91">
        <v>346</v>
      </c>
      <c r="E117" s="65">
        <f t="shared" si="35"/>
        <v>86.5</v>
      </c>
      <c r="F117" s="62" t="s">
        <v>13</v>
      </c>
      <c r="G117" s="105" t="s">
        <v>13</v>
      </c>
      <c r="H117" s="63" t="s">
        <v>13</v>
      </c>
      <c r="I117" s="62" t="s">
        <v>13</v>
      </c>
      <c r="J117" s="105" t="s">
        <v>13</v>
      </c>
      <c r="K117" s="63" t="s">
        <v>13</v>
      </c>
    </row>
    <row r="118" spans="1:11" ht="25.5">
      <c r="A118" s="12" t="s">
        <v>161</v>
      </c>
      <c r="B118" s="13" t="s">
        <v>13</v>
      </c>
      <c r="C118" s="48" t="s">
        <v>13</v>
      </c>
      <c r="D118" s="88" t="s">
        <v>13</v>
      </c>
      <c r="E118" s="49" t="s">
        <v>13</v>
      </c>
      <c r="F118" s="66" t="s">
        <v>13</v>
      </c>
      <c r="G118" s="106" t="s">
        <v>13</v>
      </c>
      <c r="H118" s="67" t="s">
        <v>13</v>
      </c>
      <c r="I118" s="66" t="s">
        <v>13</v>
      </c>
      <c r="J118" s="106" t="s">
        <v>13</v>
      </c>
      <c r="K118" s="67" t="s">
        <v>13</v>
      </c>
    </row>
    <row r="119" spans="1:11" s="2" customFormat="1" ht="25.5">
      <c r="A119" s="14" t="s">
        <v>14</v>
      </c>
      <c r="B119" s="15" t="s">
        <v>13</v>
      </c>
      <c r="C119" s="52" t="s">
        <v>13</v>
      </c>
      <c r="D119" s="89" t="s">
        <v>13</v>
      </c>
      <c r="E119" s="53" t="s">
        <v>13</v>
      </c>
      <c r="F119" s="54">
        <v>12433200</v>
      </c>
      <c r="G119" s="102">
        <f>SUM(G120:G121)</f>
        <v>6711202.6799999997</v>
      </c>
      <c r="H119" s="55">
        <f t="shared" ref="H119:H121" si="36">G119/F119*100</f>
        <v>53.978080301129225</v>
      </c>
      <c r="I119" s="54">
        <v>38315000</v>
      </c>
      <c r="J119" s="102">
        <f>J120</f>
        <v>14555003.060000001</v>
      </c>
      <c r="K119" s="55">
        <f>J119/I119*100</f>
        <v>37.987741250163118</v>
      </c>
    </row>
    <row r="120" spans="1:11" ht="25.5">
      <c r="A120" s="10" t="s">
        <v>16</v>
      </c>
      <c r="B120" s="11" t="s">
        <v>11</v>
      </c>
      <c r="C120" s="39" t="s">
        <v>13</v>
      </c>
      <c r="D120" s="86" t="s">
        <v>13</v>
      </c>
      <c r="E120" s="40" t="s">
        <v>13</v>
      </c>
      <c r="F120" s="41">
        <v>10048000</v>
      </c>
      <c r="G120" s="99">
        <v>4573794.68</v>
      </c>
      <c r="H120" s="42">
        <f t="shared" si="36"/>
        <v>45.519453423566873</v>
      </c>
      <c r="I120" s="41">
        <v>38315000</v>
      </c>
      <c r="J120" s="99">
        <v>14555003.060000001</v>
      </c>
      <c r="K120" s="42">
        <f>J120/I120*100</f>
        <v>37.987741250163118</v>
      </c>
    </row>
    <row r="121" spans="1:11" ht="25.5">
      <c r="A121" s="10" t="s">
        <v>17</v>
      </c>
      <c r="B121" s="11" t="s">
        <v>11</v>
      </c>
      <c r="C121" s="39" t="s">
        <v>13</v>
      </c>
      <c r="D121" s="86" t="s">
        <v>13</v>
      </c>
      <c r="E121" s="40" t="s">
        <v>13</v>
      </c>
      <c r="F121" s="41">
        <v>2385200</v>
      </c>
      <c r="G121" s="99">
        <v>2137408</v>
      </c>
      <c r="H121" s="42">
        <f t="shared" si="36"/>
        <v>89.611269495220526</v>
      </c>
      <c r="I121" s="41">
        <v>0</v>
      </c>
      <c r="J121" s="99">
        <v>0</v>
      </c>
      <c r="K121" s="42">
        <v>0</v>
      </c>
    </row>
    <row r="122" spans="1:11" ht="25.5">
      <c r="A122" s="14" t="s">
        <v>20</v>
      </c>
      <c r="B122" s="11" t="s">
        <v>13</v>
      </c>
      <c r="C122" s="39" t="s">
        <v>13</v>
      </c>
      <c r="D122" s="86" t="s">
        <v>13</v>
      </c>
      <c r="E122" s="40" t="s">
        <v>13</v>
      </c>
      <c r="F122" s="62" t="s">
        <v>13</v>
      </c>
      <c r="G122" s="105" t="s">
        <v>13</v>
      </c>
      <c r="H122" s="63" t="s">
        <v>13</v>
      </c>
      <c r="I122" s="62" t="s">
        <v>13</v>
      </c>
      <c r="J122" s="105" t="s">
        <v>13</v>
      </c>
      <c r="K122" s="63" t="s">
        <v>13</v>
      </c>
    </row>
    <row r="123" spans="1:11" ht="25.5">
      <c r="A123" s="10" t="s">
        <v>102</v>
      </c>
      <c r="B123" s="11" t="s">
        <v>62</v>
      </c>
      <c r="C123" s="64">
        <v>60000</v>
      </c>
      <c r="D123" s="91">
        <v>38231</v>
      </c>
      <c r="E123" s="65">
        <f t="shared" ref="E123" si="37">(D123*100)/C123</f>
        <v>63.718333333333334</v>
      </c>
      <c r="F123" s="62" t="s">
        <v>13</v>
      </c>
      <c r="G123" s="105" t="s">
        <v>13</v>
      </c>
      <c r="H123" s="63" t="s">
        <v>13</v>
      </c>
      <c r="I123" s="62" t="s">
        <v>13</v>
      </c>
      <c r="J123" s="105" t="s">
        <v>13</v>
      </c>
      <c r="K123" s="63" t="s">
        <v>13</v>
      </c>
    </row>
    <row r="124" spans="1:11" ht="60.75">
      <c r="A124" s="10" t="s">
        <v>103</v>
      </c>
      <c r="B124" s="73" t="s">
        <v>29</v>
      </c>
      <c r="C124" s="74">
        <v>5000000</v>
      </c>
      <c r="D124" s="92">
        <v>4607880</v>
      </c>
      <c r="E124" s="75">
        <f>(D124*100)/C124</f>
        <v>92.157600000000002</v>
      </c>
      <c r="F124" s="62" t="s">
        <v>13</v>
      </c>
      <c r="G124" s="105" t="s">
        <v>13</v>
      </c>
      <c r="H124" s="63" t="s">
        <v>13</v>
      </c>
      <c r="I124" s="62" t="s">
        <v>13</v>
      </c>
      <c r="J124" s="105" t="s">
        <v>13</v>
      </c>
      <c r="K124" s="63" t="s">
        <v>13</v>
      </c>
    </row>
    <row r="125" spans="1:11" ht="25.5">
      <c r="A125" s="12" t="s">
        <v>162</v>
      </c>
      <c r="B125" s="13" t="s">
        <v>13</v>
      </c>
      <c r="C125" s="48" t="s">
        <v>13</v>
      </c>
      <c r="D125" s="88" t="s">
        <v>13</v>
      </c>
      <c r="E125" s="49" t="s">
        <v>13</v>
      </c>
      <c r="F125" s="66" t="s">
        <v>13</v>
      </c>
      <c r="G125" s="106" t="s">
        <v>13</v>
      </c>
      <c r="H125" s="67" t="s">
        <v>13</v>
      </c>
      <c r="I125" s="66" t="s">
        <v>13</v>
      </c>
      <c r="J125" s="106" t="s">
        <v>13</v>
      </c>
      <c r="K125" s="67" t="s">
        <v>13</v>
      </c>
    </row>
    <row r="126" spans="1:11" s="2" customFormat="1" ht="25.5">
      <c r="A126" s="14" t="s">
        <v>14</v>
      </c>
      <c r="B126" s="15" t="s">
        <v>13</v>
      </c>
      <c r="C126" s="52" t="s">
        <v>13</v>
      </c>
      <c r="D126" s="89" t="s">
        <v>13</v>
      </c>
      <c r="E126" s="53" t="s">
        <v>13</v>
      </c>
      <c r="F126" s="54">
        <v>35708000</v>
      </c>
      <c r="G126" s="102">
        <f>SUM(G127:G128)</f>
        <v>25021809.579999998</v>
      </c>
      <c r="H126" s="55">
        <f t="shared" ref="H126:H128" si="38">G126/F126*100</f>
        <v>70.073399742354653</v>
      </c>
      <c r="I126" s="54">
        <v>73433500</v>
      </c>
      <c r="J126" s="102">
        <f>J127</f>
        <v>23233754.66</v>
      </c>
      <c r="K126" s="55">
        <f>J126/I126*100</f>
        <v>31.639176479399726</v>
      </c>
    </row>
    <row r="127" spans="1:11" ht="25.5">
      <c r="A127" s="10" t="s">
        <v>16</v>
      </c>
      <c r="B127" s="11" t="s">
        <v>11</v>
      </c>
      <c r="C127" s="39" t="s">
        <v>13</v>
      </c>
      <c r="D127" s="86" t="s">
        <v>13</v>
      </c>
      <c r="E127" s="40" t="s">
        <v>13</v>
      </c>
      <c r="F127" s="41">
        <v>16883300</v>
      </c>
      <c r="G127" s="99">
        <v>6408134.5800000001</v>
      </c>
      <c r="H127" s="42">
        <f t="shared" si="38"/>
        <v>37.955462379984958</v>
      </c>
      <c r="I127" s="41">
        <v>73433500</v>
      </c>
      <c r="J127" s="99">
        <v>23233754.66</v>
      </c>
      <c r="K127" s="42">
        <f t="shared" ref="K127" si="39">J127/I127*100</f>
        <v>31.639176479399726</v>
      </c>
    </row>
    <row r="128" spans="1:11" ht="25.5">
      <c r="A128" s="10" t="s">
        <v>17</v>
      </c>
      <c r="B128" s="11" t="s">
        <v>11</v>
      </c>
      <c r="C128" s="39" t="s">
        <v>13</v>
      </c>
      <c r="D128" s="86" t="s">
        <v>13</v>
      </c>
      <c r="E128" s="40" t="s">
        <v>13</v>
      </c>
      <c r="F128" s="41">
        <v>18824700</v>
      </c>
      <c r="G128" s="99">
        <v>18613675</v>
      </c>
      <c r="H128" s="42">
        <f t="shared" si="38"/>
        <v>98.878999399724833</v>
      </c>
      <c r="I128" s="41">
        <v>0</v>
      </c>
      <c r="J128" s="99">
        <v>0</v>
      </c>
      <c r="K128" s="42">
        <v>0</v>
      </c>
    </row>
    <row r="129" spans="1:11" ht="25.5">
      <c r="A129" s="14" t="s">
        <v>20</v>
      </c>
      <c r="B129" s="11" t="s">
        <v>13</v>
      </c>
      <c r="C129" s="39" t="s">
        <v>13</v>
      </c>
      <c r="D129" s="86" t="s">
        <v>13</v>
      </c>
      <c r="E129" s="40" t="s">
        <v>13</v>
      </c>
      <c r="F129" s="62" t="s">
        <v>13</v>
      </c>
      <c r="G129" s="105" t="s">
        <v>13</v>
      </c>
      <c r="H129" s="63" t="s">
        <v>13</v>
      </c>
      <c r="I129" s="62" t="s">
        <v>13</v>
      </c>
      <c r="J129" s="105" t="s">
        <v>13</v>
      </c>
      <c r="K129" s="63" t="s">
        <v>13</v>
      </c>
    </row>
    <row r="130" spans="1:11" ht="25.5">
      <c r="A130" s="76" t="s">
        <v>108</v>
      </c>
      <c r="B130" s="11"/>
      <c r="C130" s="39"/>
      <c r="D130" s="86"/>
      <c r="E130" s="40"/>
      <c r="F130" s="62"/>
      <c r="G130" s="105"/>
      <c r="H130" s="63"/>
      <c r="I130" s="62"/>
      <c r="J130" s="105"/>
      <c r="K130" s="63"/>
    </row>
    <row r="131" spans="1:11" ht="25.5">
      <c r="A131" s="77" t="s">
        <v>105</v>
      </c>
      <c r="B131" s="19" t="s">
        <v>29</v>
      </c>
      <c r="C131" s="64">
        <v>111211</v>
      </c>
      <c r="D131" s="93">
        <v>91445.077499999999</v>
      </c>
      <c r="E131" s="65">
        <f t="shared" ref="E131:E150" si="40">(D131*100)/C131</f>
        <v>82.226647993453881</v>
      </c>
      <c r="F131" s="62" t="s">
        <v>13</v>
      </c>
      <c r="G131" s="105" t="s">
        <v>13</v>
      </c>
      <c r="H131" s="63" t="s">
        <v>13</v>
      </c>
      <c r="I131" s="62" t="s">
        <v>13</v>
      </c>
      <c r="J131" s="105" t="s">
        <v>13</v>
      </c>
      <c r="K131" s="63" t="s">
        <v>13</v>
      </c>
    </row>
    <row r="132" spans="1:11" ht="25.5">
      <c r="A132" s="77" t="s">
        <v>106</v>
      </c>
      <c r="B132" s="19" t="s">
        <v>30</v>
      </c>
      <c r="C132" s="64">
        <v>42000</v>
      </c>
      <c r="D132" s="93">
        <v>26833</v>
      </c>
      <c r="E132" s="65">
        <f t="shared" si="40"/>
        <v>63.888095238095239</v>
      </c>
      <c r="F132" s="62" t="s">
        <v>13</v>
      </c>
      <c r="G132" s="105" t="s">
        <v>13</v>
      </c>
      <c r="H132" s="63" t="s">
        <v>13</v>
      </c>
      <c r="I132" s="62" t="s">
        <v>13</v>
      </c>
      <c r="J132" s="105" t="s">
        <v>13</v>
      </c>
      <c r="K132" s="63" t="s">
        <v>13</v>
      </c>
    </row>
    <row r="133" spans="1:11" ht="25.5">
      <c r="A133" s="78" t="s">
        <v>107</v>
      </c>
      <c r="B133" s="11" t="s">
        <v>30</v>
      </c>
      <c r="C133" s="64">
        <v>42000</v>
      </c>
      <c r="D133" s="93">
        <v>24250</v>
      </c>
      <c r="E133" s="65">
        <f t="shared" si="40"/>
        <v>57.738095238095241</v>
      </c>
      <c r="F133" s="62" t="s">
        <v>13</v>
      </c>
      <c r="G133" s="105" t="s">
        <v>13</v>
      </c>
      <c r="H133" s="63" t="s">
        <v>13</v>
      </c>
      <c r="I133" s="62" t="s">
        <v>13</v>
      </c>
      <c r="J133" s="105" t="s">
        <v>13</v>
      </c>
      <c r="K133" s="63" t="s">
        <v>13</v>
      </c>
    </row>
    <row r="134" spans="1:11" ht="25.5">
      <c r="A134" s="77"/>
      <c r="B134" s="19" t="s">
        <v>29</v>
      </c>
      <c r="C134" s="64">
        <v>210000</v>
      </c>
      <c r="D134" s="93">
        <v>271048.64250000002</v>
      </c>
      <c r="E134" s="65">
        <f t="shared" si="40"/>
        <v>129.07078214285715</v>
      </c>
      <c r="F134" s="62" t="s">
        <v>13</v>
      </c>
      <c r="G134" s="105" t="s">
        <v>13</v>
      </c>
      <c r="H134" s="63" t="s">
        <v>13</v>
      </c>
      <c r="I134" s="62" t="s">
        <v>13</v>
      </c>
      <c r="J134" s="105" t="s">
        <v>13</v>
      </c>
      <c r="K134" s="63" t="s">
        <v>13</v>
      </c>
    </row>
    <row r="135" spans="1:11" ht="25.5">
      <c r="A135" s="79" t="s">
        <v>109</v>
      </c>
      <c r="B135" s="19"/>
      <c r="C135" s="64"/>
      <c r="D135" s="93"/>
      <c r="E135" s="65"/>
      <c r="F135" s="62"/>
      <c r="G135" s="105"/>
      <c r="H135" s="63"/>
      <c r="I135" s="62"/>
      <c r="J135" s="105"/>
      <c r="K135" s="63"/>
    </row>
    <row r="136" spans="1:11" ht="25.5">
      <c r="A136" s="77" t="s">
        <v>105</v>
      </c>
      <c r="B136" s="19" t="s">
        <v>29</v>
      </c>
      <c r="C136" s="64">
        <v>25937</v>
      </c>
      <c r="D136" s="93">
        <v>41133.837500000001</v>
      </c>
      <c r="E136" s="65">
        <f t="shared" si="40"/>
        <v>158.59134633920655</v>
      </c>
      <c r="F136" s="62" t="s">
        <v>13</v>
      </c>
      <c r="G136" s="105" t="s">
        <v>13</v>
      </c>
      <c r="H136" s="63" t="s">
        <v>13</v>
      </c>
      <c r="I136" s="62" t="s">
        <v>13</v>
      </c>
      <c r="J136" s="105" t="s">
        <v>13</v>
      </c>
      <c r="K136" s="63" t="s">
        <v>13</v>
      </c>
    </row>
    <row r="137" spans="1:11" ht="25.5">
      <c r="A137" s="77" t="s">
        <v>106</v>
      </c>
      <c r="B137" s="19" t="s">
        <v>30</v>
      </c>
      <c r="C137" s="64">
        <v>2615</v>
      </c>
      <c r="D137" s="93">
        <v>2460</v>
      </c>
      <c r="E137" s="65">
        <f t="shared" si="40"/>
        <v>94.072657743785854</v>
      </c>
      <c r="F137" s="62" t="s">
        <v>13</v>
      </c>
      <c r="G137" s="105" t="s">
        <v>13</v>
      </c>
      <c r="H137" s="63" t="s">
        <v>13</v>
      </c>
      <c r="I137" s="62" t="s">
        <v>13</v>
      </c>
      <c r="J137" s="105" t="s">
        <v>13</v>
      </c>
      <c r="K137" s="63" t="s">
        <v>13</v>
      </c>
    </row>
    <row r="138" spans="1:11" ht="25.5">
      <c r="A138" s="78" t="s">
        <v>107</v>
      </c>
      <c r="B138" s="19" t="s">
        <v>30</v>
      </c>
      <c r="C138" s="64">
        <v>2615</v>
      </c>
      <c r="D138" s="93">
        <v>1717</v>
      </c>
      <c r="E138" s="65">
        <f t="shared" si="40"/>
        <v>65.659655831739968</v>
      </c>
      <c r="F138" s="62" t="s">
        <v>13</v>
      </c>
      <c r="G138" s="105" t="s">
        <v>13</v>
      </c>
      <c r="H138" s="63" t="s">
        <v>13</v>
      </c>
      <c r="I138" s="62" t="s">
        <v>13</v>
      </c>
      <c r="J138" s="105" t="s">
        <v>13</v>
      </c>
      <c r="K138" s="63" t="s">
        <v>13</v>
      </c>
    </row>
    <row r="139" spans="1:11" ht="25.5">
      <c r="A139" s="80" t="s">
        <v>110</v>
      </c>
      <c r="B139" s="19"/>
      <c r="C139" s="64"/>
      <c r="D139" s="93"/>
      <c r="E139" s="65"/>
      <c r="F139" s="62"/>
      <c r="G139" s="105"/>
      <c r="H139" s="63"/>
      <c r="I139" s="62"/>
      <c r="J139" s="105"/>
      <c r="K139" s="63"/>
    </row>
    <row r="140" spans="1:11" ht="25.5">
      <c r="A140" s="77" t="s">
        <v>105</v>
      </c>
      <c r="B140" s="19" t="s">
        <v>29</v>
      </c>
      <c r="C140" s="64">
        <v>67096</v>
      </c>
      <c r="D140" s="93">
        <v>49503</v>
      </c>
      <c r="E140" s="65">
        <f>(D140*100)/C140</f>
        <v>73.779360915702867</v>
      </c>
      <c r="F140" s="62" t="s">
        <v>13</v>
      </c>
      <c r="G140" s="105" t="s">
        <v>13</v>
      </c>
      <c r="H140" s="63" t="s">
        <v>13</v>
      </c>
      <c r="I140" s="62" t="s">
        <v>13</v>
      </c>
      <c r="J140" s="105" t="s">
        <v>13</v>
      </c>
      <c r="K140" s="63" t="s">
        <v>13</v>
      </c>
    </row>
    <row r="141" spans="1:11" ht="25.5">
      <c r="A141" s="77" t="s">
        <v>106</v>
      </c>
      <c r="B141" s="19" t="s">
        <v>30</v>
      </c>
      <c r="C141" s="64">
        <v>8387</v>
      </c>
      <c r="D141" s="93">
        <v>5367</v>
      </c>
      <c r="E141" s="65">
        <f>(D141*100)/C141</f>
        <v>63.991892214140933</v>
      </c>
      <c r="F141" s="62" t="s">
        <v>13</v>
      </c>
      <c r="G141" s="105" t="s">
        <v>13</v>
      </c>
      <c r="H141" s="63" t="s">
        <v>13</v>
      </c>
      <c r="I141" s="62" t="s">
        <v>13</v>
      </c>
      <c r="J141" s="105" t="s">
        <v>13</v>
      </c>
      <c r="K141" s="63" t="s">
        <v>13</v>
      </c>
    </row>
    <row r="142" spans="1:11" ht="25.5">
      <c r="A142" s="78" t="s">
        <v>107</v>
      </c>
      <c r="B142" s="19" t="s">
        <v>30</v>
      </c>
      <c r="C142" s="64">
        <v>8387</v>
      </c>
      <c r="D142" s="93">
        <v>3536</v>
      </c>
      <c r="E142" s="65">
        <f>(D142*100)/C142</f>
        <v>42.160486467151543</v>
      </c>
      <c r="F142" s="62" t="s">
        <v>13</v>
      </c>
      <c r="G142" s="105" t="s">
        <v>13</v>
      </c>
      <c r="H142" s="63" t="s">
        <v>13</v>
      </c>
      <c r="I142" s="62" t="s">
        <v>13</v>
      </c>
      <c r="J142" s="105" t="s">
        <v>13</v>
      </c>
      <c r="K142" s="63" t="s">
        <v>13</v>
      </c>
    </row>
    <row r="143" spans="1:11" ht="25.5">
      <c r="A143" s="80" t="s">
        <v>111</v>
      </c>
      <c r="B143" s="19"/>
      <c r="C143" s="64"/>
      <c r="D143" s="93"/>
      <c r="E143" s="65"/>
      <c r="F143" s="62"/>
      <c r="G143" s="105"/>
      <c r="H143" s="63"/>
      <c r="I143" s="62"/>
      <c r="J143" s="105"/>
      <c r="K143" s="63"/>
    </row>
    <row r="144" spans="1:11" ht="25.5">
      <c r="A144" s="77" t="s">
        <v>106</v>
      </c>
      <c r="B144" s="19" t="s">
        <v>30</v>
      </c>
      <c r="C144" s="64">
        <v>23793</v>
      </c>
      <c r="D144" s="93">
        <v>18271</v>
      </c>
      <c r="E144" s="65">
        <f t="shared" si="40"/>
        <v>76.791493296347667</v>
      </c>
      <c r="F144" s="62" t="s">
        <v>13</v>
      </c>
      <c r="G144" s="105" t="s">
        <v>13</v>
      </c>
      <c r="H144" s="63" t="s">
        <v>13</v>
      </c>
      <c r="I144" s="62" t="s">
        <v>13</v>
      </c>
      <c r="J144" s="105" t="s">
        <v>13</v>
      </c>
      <c r="K144" s="63" t="s">
        <v>13</v>
      </c>
    </row>
    <row r="145" spans="1:11" ht="25.5">
      <c r="A145" s="78" t="s">
        <v>107</v>
      </c>
      <c r="B145" s="19" t="s">
        <v>30</v>
      </c>
      <c r="C145" s="64">
        <v>23793</v>
      </c>
      <c r="D145" s="93">
        <v>18329</v>
      </c>
      <c r="E145" s="65">
        <f t="shared" si="40"/>
        <v>77.035262472155679</v>
      </c>
      <c r="F145" s="62" t="s">
        <v>13</v>
      </c>
      <c r="G145" s="105" t="s">
        <v>13</v>
      </c>
      <c r="H145" s="63" t="s">
        <v>13</v>
      </c>
      <c r="I145" s="62" t="s">
        <v>13</v>
      </c>
      <c r="J145" s="105" t="s">
        <v>13</v>
      </c>
      <c r="K145" s="63" t="s">
        <v>13</v>
      </c>
    </row>
    <row r="146" spans="1:11" ht="25.5">
      <c r="A146" s="81" t="s">
        <v>83</v>
      </c>
      <c r="B146" s="19" t="s">
        <v>75</v>
      </c>
      <c r="C146" s="64">
        <v>2818</v>
      </c>
      <c r="D146" s="93">
        <v>1252</v>
      </c>
      <c r="E146" s="65">
        <f t="shared" si="40"/>
        <v>44.428672817601132</v>
      </c>
      <c r="F146" s="62" t="s">
        <v>13</v>
      </c>
      <c r="G146" s="105" t="s">
        <v>13</v>
      </c>
      <c r="H146" s="63" t="s">
        <v>13</v>
      </c>
      <c r="I146" s="62" t="s">
        <v>13</v>
      </c>
      <c r="J146" s="105" t="s">
        <v>13</v>
      </c>
      <c r="K146" s="63" t="s">
        <v>13</v>
      </c>
    </row>
    <row r="147" spans="1:11" ht="25.5">
      <c r="A147" s="81" t="s">
        <v>112</v>
      </c>
      <c r="B147" s="19"/>
      <c r="C147" s="64"/>
      <c r="D147" s="93"/>
      <c r="E147" s="65"/>
      <c r="F147" s="62"/>
      <c r="G147" s="105"/>
      <c r="H147" s="63"/>
      <c r="I147" s="62"/>
      <c r="J147" s="105"/>
      <c r="K147" s="63"/>
    </row>
    <row r="148" spans="1:11" ht="25.5">
      <c r="A148" s="77" t="s">
        <v>105</v>
      </c>
      <c r="B148" s="19" t="s">
        <v>29</v>
      </c>
      <c r="C148" s="64">
        <v>19352</v>
      </c>
      <c r="D148" s="93">
        <v>1149.6099999999999</v>
      </c>
      <c r="E148" s="65">
        <f t="shared" si="40"/>
        <v>5.9405229433650257</v>
      </c>
      <c r="F148" s="62" t="s">
        <v>13</v>
      </c>
      <c r="G148" s="105" t="s">
        <v>13</v>
      </c>
      <c r="H148" s="63" t="s">
        <v>13</v>
      </c>
      <c r="I148" s="62" t="s">
        <v>13</v>
      </c>
      <c r="J148" s="105" t="s">
        <v>13</v>
      </c>
      <c r="K148" s="63" t="s">
        <v>13</v>
      </c>
    </row>
    <row r="149" spans="1:11" ht="25.5">
      <c r="A149" s="77" t="s">
        <v>106</v>
      </c>
      <c r="B149" s="19" t="s">
        <v>30</v>
      </c>
      <c r="C149" s="64">
        <v>7205</v>
      </c>
      <c r="D149" s="93">
        <v>825</v>
      </c>
      <c r="E149" s="65">
        <f t="shared" si="40"/>
        <v>11.450381679389313</v>
      </c>
      <c r="F149" s="62" t="s">
        <v>13</v>
      </c>
      <c r="G149" s="105" t="s">
        <v>13</v>
      </c>
      <c r="H149" s="63" t="s">
        <v>13</v>
      </c>
      <c r="I149" s="62" t="s">
        <v>13</v>
      </c>
      <c r="J149" s="105" t="s">
        <v>13</v>
      </c>
      <c r="K149" s="63" t="s">
        <v>13</v>
      </c>
    </row>
    <row r="150" spans="1:11" ht="25.5">
      <c r="A150" s="77" t="s">
        <v>113</v>
      </c>
      <c r="B150" s="19" t="s">
        <v>30</v>
      </c>
      <c r="C150" s="64">
        <v>7205</v>
      </c>
      <c r="D150" s="93">
        <v>746</v>
      </c>
      <c r="E150" s="65">
        <f t="shared" si="40"/>
        <v>10.353920888272034</v>
      </c>
      <c r="F150" s="62" t="s">
        <v>13</v>
      </c>
      <c r="G150" s="105" t="s">
        <v>13</v>
      </c>
      <c r="H150" s="63" t="s">
        <v>13</v>
      </c>
      <c r="I150" s="62" t="s">
        <v>13</v>
      </c>
      <c r="J150" s="105" t="s">
        <v>13</v>
      </c>
      <c r="K150" s="63" t="s">
        <v>13</v>
      </c>
    </row>
    <row r="151" spans="1:11" ht="49.15" customHeight="1">
      <c r="A151" s="12" t="s">
        <v>163</v>
      </c>
      <c r="B151" s="13" t="s">
        <v>13</v>
      </c>
      <c r="C151" s="48" t="s">
        <v>13</v>
      </c>
      <c r="D151" s="88" t="s">
        <v>13</v>
      </c>
      <c r="E151" s="49" t="s">
        <v>13</v>
      </c>
      <c r="F151" s="66" t="s">
        <v>13</v>
      </c>
      <c r="G151" s="106" t="s">
        <v>13</v>
      </c>
      <c r="H151" s="67" t="s">
        <v>13</v>
      </c>
      <c r="I151" s="66" t="s">
        <v>13</v>
      </c>
      <c r="J151" s="106" t="s">
        <v>13</v>
      </c>
      <c r="K151" s="67" t="s">
        <v>13</v>
      </c>
    </row>
    <row r="152" spans="1:11" s="2" customFormat="1" ht="25.5">
      <c r="A152" s="14" t="s">
        <v>14</v>
      </c>
      <c r="B152" s="15" t="s">
        <v>13</v>
      </c>
      <c r="C152" s="52" t="s">
        <v>13</v>
      </c>
      <c r="D152" s="89" t="s">
        <v>13</v>
      </c>
      <c r="E152" s="53" t="s">
        <v>13</v>
      </c>
      <c r="F152" s="54">
        <v>64979900</v>
      </c>
      <c r="G152" s="102">
        <f>SUM(G153:G154)</f>
        <v>31166370.98</v>
      </c>
      <c r="H152" s="55">
        <f t="shared" ref="H152:H154" si="41">G152/F152*100</f>
        <v>47.963094710825963</v>
      </c>
      <c r="I152" s="54">
        <v>0</v>
      </c>
      <c r="J152" s="102">
        <v>0</v>
      </c>
      <c r="K152" s="55">
        <v>0</v>
      </c>
    </row>
    <row r="153" spans="1:11" ht="25.5">
      <c r="A153" s="10" t="s">
        <v>16</v>
      </c>
      <c r="B153" s="11" t="s">
        <v>11</v>
      </c>
      <c r="C153" s="39" t="s">
        <v>13</v>
      </c>
      <c r="D153" s="86" t="s">
        <v>13</v>
      </c>
      <c r="E153" s="40" t="s">
        <v>13</v>
      </c>
      <c r="F153" s="41">
        <v>58679900</v>
      </c>
      <c r="G153" s="99">
        <v>24874770.98</v>
      </c>
      <c r="H153" s="42">
        <f t="shared" si="41"/>
        <v>42.390615832678655</v>
      </c>
      <c r="I153" s="41">
        <v>0</v>
      </c>
      <c r="J153" s="99">
        <v>0</v>
      </c>
      <c r="K153" s="42">
        <v>0</v>
      </c>
    </row>
    <row r="154" spans="1:11" ht="25.5">
      <c r="A154" s="10" t="s">
        <v>17</v>
      </c>
      <c r="B154" s="11" t="s">
        <v>11</v>
      </c>
      <c r="C154" s="39" t="s">
        <v>13</v>
      </c>
      <c r="D154" s="86" t="s">
        <v>13</v>
      </c>
      <c r="E154" s="40" t="s">
        <v>13</v>
      </c>
      <c r="F154" s="41">
        <v>6300000</v>
      </c>
      <c r="G154" s="99">
        <v>6291600</v>
      </c>
      <c r="H154" s="42">
        <f t="shared" si="41"/>
        <v>99.866666666666674</v>
      </c>
      <c r="I154" s="41">
        <v>0</v>
      </c>
      <c r="J154" s="99">
        <v>0</v>
      </c>
      <c r="K154" s="42">
        <v>0</v>
      </c>
    </row>
    <row r="155" spans="1:11" ht="25.5">
      <c r="A155" s="14" t="s">
        <v>20</v>
      </c>
      <c r="B155" s="11" t="s">
        <v>13</v>
      </c>
      <c r="C155" s="39" t="s">
        <v>13</v>
      </c>
      <c r="D155" s="86" t="s">
        <v>13</v>
      </c>
      <c r="E155" s="40" t="s">
        <v>13</v>
      </c>
      <c r="F155" s="62" t="s">
        <v>13</v>
      </c>
      <c r="G155" s="105" t="s">
        <v>13</v>
      </c>
      <c r="H155" s="63" t="s">
        <v>13</v>
      </c>
      <c r="I155" s="62" t="s">
        <v>13</v>
      </c>
      <c r="J155" s="105" t="s">
        <v>13</v>
      </c>
      <c r="K155" s="63" t="s">
        <v>13</v>
      </c>
    </row>
    <row r="156" spans="1:11" ht="25.5">
      <c r="A156" s="10" t="s">
        <v>114</v>
      </c>
      <c r="B156" s="11" t="s">
        <v>62</v>
      </c>
      <c r="C156" s="64">
        <v>200000</v>
      </c>
      <c r="D156" s="91">
        <v>155915</v>
      </c>
      <c r="E156" s="65">
        <f t="shared" ref="E156:E159" si="42">(D156*100)/C156</f>
        <v>77.957499999999996</v>
      </c>
      <c r="F156" s="62" t="s">
        <v>13</v>
      </c>
      <c r="G156" s="105" t="s">
        <v>13</v>
      </c>
      <c r="H156" s="63" t="s">
        <v>13</v>
      </c>
      <c r="I156" s="62" t="s">
        <v>13</v>
      </c>
      <c r="J156" s="105" t="s">
        <v>13</v>
      </c>
      <c r="K156" s="63" t="s">
        <v>13</v>
      </c>
    </row>
    <row r="157" spans="1:11" ht="40.5">
      <c r="A157" s="18" t="s">
        <v>63</v>
      </c>
      <c r="B157" s="19" t="s">
        <v>30</v>
      </c>
      <c r="C157" s="64">
        <v>200000</v>
      </c>
      <c r="D157" s="93">
        <v>37568</v>
      </c>
      <c r="E157" s="65">
        <f t="shared" si="42"/>
        <v>18.783999999999999</v>
      </c>
      <c r="F157" s="62" t="s">
        <v>13</v>
      </c>
      <c r="G157" s="105" t="s">
        <v>13</v>
      </c>
      <c r="H157" s="63" t="s">
        <v>13</v>
      </c>
      <c r="I157" s="62" t="s">
        <v>13</v>
      </c>
      <c r="J157" s="105" t="s">
        <v>13</v>
      </c>
      <c r="K157" s="63" t="s">
        <v>13</v>
      </c>
    </row>
    <row r="158" spans="1:11" ht="40.5">
      <c r="A158" s="18" t="s">
        <v>63</v>
      </c>
      <c r="B158" s="19" t="s">
        <v>62</v>
      </c>
      <c r="C158" s="64">
        <v>200000</v>
      </c>
      <c r="D158" s="93">
        <v>44843</v>
      </c>
      <c r="E158" s="65">
        <f t="shared" si="42"/>
        <v>22.421500000000002</v>
      </c>
      <c r="F158" s="62" t="s">
        <v>13</v>
      </c>
      <c r="G158" s="105" t="s">
        <v>13</v>
      </c>
      <c r="H158" s="63" t="s">
        <v>13</v>
      </c>
      <c r="I158" s="62" t="s">
        <v>13</v>
      </c>
      <c r="J158" s="105" t="s">
        <v>13</v>
      </c>
      <c r="K158" s="63" t="s">
        <v>13</v>
      </c>
    </row>
    <row r="159" spans="1:11" ht="40.5">
      <c r="A159" s="18" t="s">
        <v>63</v>
      </c>
      <c r="B159" s="19" t="s">
        <v>29</v>
      </c>
      <c r="C159" s="64">
        <v>2000000</v>
      </c>
      <c r="D159" s="93">
        <v>500480.33</v>
      </c>
      <c r="E159" s="65">
        <f t="shared" si="42"/>
        <v>25.024016499999998</v>
      </c>
      <c r="F159" s="62" t="s">
        <v>13</v>
      </c>
      <c r="G159" s="105" t="s">
        <v>13</v>
      </c>
      <c r="H159" s="63" t="s">
        <v>13</v>
      </c>
      <c r="I159" s="62" t="s">
        <v>13</v>
      </c>
      <c r="J159" s="105" t="s">
        <v>13</v>
      </c>
      <c r="K159" s="63" t="s">
        <v>13</v>
      </c>
    </row>
    <row r="160" spans="1:11" ht="25.5">
      <c r="A160" s="12" t="s">
        <v>164</v>
      </c>
      <c r="B160" s="13" t="s">
        <v>13</v>
      </c>
      <c r="C160" s="48" t="s">
        <v>13</v>
      </c>
      <c r="D160" s="88" t="s">
        <v>13</v>
      </c>
      <c r="E160" s="49" t="s">
        <v>13</v>
      </c>
      <c r="F160" s="66" t="s">
        <v>13</v>
      </c>
      <c r="G160" s="106" t="s">
        <v>13</v>
      </c>
      <c r="H160" s="67" t="s">
        <v>13</v>
      </c>
      <c r="I160" s="66" t="s">
        <v>13</v>
      </c>
      <c r="J160" s="106" t="s">
        <v>13</v>
      </c>
      <c r="K160" s="67" t="s">
        <v>13</v>
      </c>
    </row>
    <row r="161" spans="1:11" ht="25.5">
      <c r="A161" s="14" t="s">
        <v>14</v>
      </c>
      <c r="B161" s="11" t="s">
        <v>11</v>
      </c>
      <c r="C161" s="39" t="s">
        <v>13</v>
      </c>
      <c r="D161" s="86" t="s">
        <v>13</v>
      </c>
      <c r="E161" s="40" t="s">
        <v>13</v>
      </c>
      <c r="F161" s="41">
        <v>0</v>
      </c>
      <c r="G161" s="99">
        <v>0</v>
      </c>
      <c r="H161" s="42" t="s">
        <v>19</v>
      </c>
      <c r="I161" s="54">
        <v>997805</v>
      </c>
      <c r="J161" s="102">
        <f>J162</f>
        <v>113674</v>
      </c>
      <c r="K161" s="55">
        <f t="shared" ref="K161:K162" si="43">J161/I161*100</f>
        <v>11.392406331898517</v>
      </c>
    </row>
    <row r="162" spans="1:11" ht="25.5">
      <c r="A162" s="10" t="s">
        <v>16</v>
      </c>
      <c r="B162" s="11" t="s">
        <v>11</v>
      </c>
      <c r="C162" s="39" t="s">
        <v>13</v>
      </c>
      <c r="D162" s="86" t="s">
        <v>13</v>
      </c>
      <c r="E162" s="40" t="s">
        <v>13</v>
      </c>
      <c r="F162" s="41">
        <v>0</v>
      </c>
      <c r="G162" s="99">
        <v>0</v>
      </c>
      <c r="H162" s="42" t="s">
        <v>19</v>
      </c>
      <c r="I162" s="41">
        <v>997805</v>
      </c>
      <c r="J162" s="99">
        <v>113674</v>
      </c>
      <c r="K162" s="42">
        <f t="shared" si="43"/>
        <v>11.392406331898517</v>
      </c>
    </row>
    <row r="163" spans="1:11" ht="25.5">
      <c r="A163" s="14" t="s">
        <v>20</v>
      </c>
      <c r="B163" s="11" t="s">
        <v>13</v>
      </c>
      <c r="C163" s="39" t="s">
        <v>13</v>
      </c>
      <c r="D163" s="86" t="s">
        <v>13</v>
      </c>
      <c r="E163" s="40" t="s">
        <v>13</v>
      </c>
      <c r="F163" s="62" t="s">
        <v>13</v>
      </c>
      <c r="G163" s="105" t="s">
        <v>13</v>
      </c>
      <c r="H163" s="63" t="s">
        <v>13</v>
      </c>
      <c r="I163" s="62" t="s">
        <v>13</v>
      </c>
      <c r="J163" s="105" t="s">
        <v>13</v>
      </c>
      <c r="K163" s="63" t="s">
        <v>13</v>
      </c>
    </row>
    <row r="164" spans="1:11" ht="25.5">
      <c r="A164" s="18" t="s">
        <v>115</v>
      </c>
      <c r="B164" s="19" t="s">
        <v>33</v>
      </c>
      <c r="C164" s="64">
        <v>30</v>
      </c>
      <c r="D164" s="91">
        <v>23</v>
      </c>
      <c r="E164" s="65">
        <f t="shared" ref="E164:E169" si="44">(D164*100)/C164</f>
        <v>76.666666666666671</v>
      </c>
      <c r="F164" s="62" t="s">
        <v>13</v>
      </c>
      <c r="G164" s="105" t="s">
        <v>13</v>
      </c>
      <c r="H164" s="63" t="s">
        <v>13</v>
      </c>
      <c r="I164" s="62" t="s">
        <v>13</v>
      </c>
      <c r="J164" s="105" t="s">
        <v>13</v>
      </c>
      <c r="K164" s="63" t="s">
        <v>13</v>
      </c>
    </row>
    <row r="165" spans="1:11" ht="25.5">
      <c r="A165" s="18" t="s">
        <v>116</v>
      </c>
      <c r="B165" s="19" t="s">
        <v>33</v>
      </c>
      <c r="C165" s="64">
        <v>30</v>
      </c>
      <c r="D165" s="91">
        <v>23</v>
      </c>
      <c r="E165" s="65">
        <f t="shared" si="44"/>
        <v>76.666666666666671</v>
      </c>
      <c r="F165" s="62" t="s">
        <v>13</v>
      </c>
      <c r="G165" s="105" t="s">
        <v>13</v>
      </c>
      <c r="H165" s="63" t="s">
        <v>13</v>
      </c>
      <c r="I165" s="62" t="s">
        <v>13</v>
      </c>
      <c r="J165" s="105" t="s">
        <v>13</v>
      </c>
      <c r="K165" s="63" t="s">
        <v>13</v>
      </c>
    </row>
    <row r="166" spans="1:11" ht="25.15" customHeight="1">
      <c r="A166" s="10" t="s">
        <v>117</v>
      </c>
      <c r="B166" s="11" t="s">
        <v>29</v>
      </c>
      <c r="C166" s="64">
        <v>4400</v>
      </c>
      <c r="D166" s="91">
        <v>2004.06</v>
      </c>
      <c r="E166" s="65">
        <f t="shared" si="44"/>
        <v>45.546818181818182</v>
      </c>
      <c r="F166" s="62" t="s">
        <v>13</v>
      </c>
      <c r="G166" s="105" t="s">
        <v>13</v>
      </c>
      <c r="H166" s="63" t="s">
        <v>13</v>
      </c>
      <c r="I166" s="62" t="s">
        <v>13</v>
      </c>
      <c r="J166" s="105" t="s">
        <v>13</v>
      </c>
      <c r="K166" s="63" t="s">
        <v>13</v>
      </c>
    </row>
    <row r="167" spans="1:11" ht="40.5">
      <c r="A167" s="18" t="s">
        <v>118</v>
      </c>
      <c r="B167" s="19" t="s">
        <v>29</v>
      </c>
      <c r="C167" s="64">
        <v>4400</v>
      </c>
      <c r="D167" s="91">
        <v>1574.14</v>
      </c>
      <c r="E167" s="65">
        <f t="shared" si="44"/>
        <v>35.775909090909089</v>
      </c>
      <c r="F167" s="62" t="s">
        <v>13</v>
      </c>
      <c r="G167" s="105" t="s">
        <v>13</v>
      </c>
      <c r="H167" s="63" t="s">
        <v>13</v>
      </c>
      <c r="I167" s="62" t="s">
        <v>13</v>
      </c>
      <c r="J167" s="105" t="s">
        <v>13</v>
      </c>
      <c r="K167" s="63" t="s">
        <v>13</v>
      </c>
    </row>
    <row r="168" spans="1:11" ht="40.5">
      <c r="A168" s="18" t="s">
        <v>119</v>
      </c>
      <c r="B168" s="19" t="s">
        <v>29</v>
      </c>
      <c r="C168" s="64">
        <v>4400</v>
      </c>
      <c r="D168" s="91">
        <v>76</v>
      </c>
      <c r="E168" s="65">
        <f t="shared" si="44"/>
        <v>1.7272727272727273</v>
      </c>
      <c r="F168" s="62" t="s">
        <v>13</v>
      </c>
      <c r="G168" s="105" t="s">
        <v>13</v>
      </c>
      <c r="H168" s="63" t="s">
        <v>13</v>
      </c>
      <c r="I168" s="62" t="s">
        <v>13</v>
      </c>
      <c r="J168" s="105" t="s">
        <v>13</v>
      </c>
      <c r="K168" s="63" t="s">
        <v>13</v>
      </c>
    </row>
    <row r="169" spans="1:11" ht="25.5">
      <c r="A169" s="18" t="s">
        <v>120</v>
      </c>
      <c r="B169" s="19" t="s">
        <v>29</v>
      </c>
      <c r="C169" s="64">
        <v>4400</v>
      </c>
      <c r="D169" s="91">
        <v>0</v>
      </c>
      <c r="E169" s="65">
        <f t="shared" si="44"/>
        <v>0</v>
      </c>
      <c r="F169" s="62" t="s">
        <v>13</v>
      </c>
      <c r="G169" s="105" t="s">
        <v>13</v>
      </c>
      <c r="H169" s="63" t="s">
        <v>13</v>
      </c>
      <c r="I169" s="62" t="s">
        <v>13</v>
      </c>
      <c r="J169" s="105" t="s">
        <v>13</v>
      </c>
      <c r="K169" s="63" t="s">
        <v>13</v>
      </c>
    </row>
    <row r="170" spans="1:11" ht="25.5">
      <c r="A170" s="12" t="s">
        <v>165</v>
      </c>
      <c r="B170" s="13" t="s">
        <v>13</v>
      </c>
      <c r="C170" s="48" t="s">
        <v>13</v>
      </c>
      <c r="D170" s="88" t="s">
        <v>13</v>
      </c>
      <c r="E170" s="49" t="s">
        <v>13</v>
      </c>
      <c r="F170" s="66" t="s">
        <v>13</v>
      </c>
      <c r="G170" s="106" t="s">
        <v>13</v>
      </c>
      <c r="H170" s="67" t="s">
        <v>13</v>
      </c>
      <c r="I170" s="66" t="s">
        <v>13</v>
      </c>
      <c r="J170" s="106" t="s">
        <v>13</v>
      </c>
      <c r="K170" s="67" t="s">
        <v>13</v>
      </c>
    </row>
    <row r="171" spans="1:11" s="2" customFormat="1" ht="25.5">
      <c r="A171" s="14" t="s">
        <v>14</v>
      </c>
      <c r="B171" s="15" t="s">
        <v>11</v>
      </c>
      <c r="C171" s="52" t="s">
        <v>13</v>
      </c>
      <c r="D171" s="89" t="s">
        <v>13</v>
      </c>
      <c r="E171" s="53" t="s">
        <v>13</v>
      </c>
      <c r="F171" s="54">
        <v>0</v>
      </c>
      <c r="G171" s="102">
        <v>0</v>
      </c>
      <c r="H171" s="55" t="s">
        <v>19</v>
      </c>
      <c r="I171" s="54">
        <v>788445</v>
      </c>
      <c r="J171" s="102">
        <f>J172</f>
        <v>194050.25</v>
      </c>
      <c r="K171" s="55">
        <f t="shared" ref="K171:K172" si="45">J171/I171*100</f>
        <v>24.611767466341977</v>
      </c>
    </row>
    <row r="172" spans="1:11" ht="25.5">
      <c r="A172" s="10" t="s">
        <v>16</v>
      </c>
      <c r="B172" s="11" t="s">
        <v>11</v>
      </c>
      <c r="C172" s="39" t="s">
        <v>13</v>
      </c>
      <c r="D172" s="86" t="s">
        <v>13</v>
      </c>
      <c r="E172" s="40" t="s">
        <v>13</v>
      </c>
      <c r="F172" s="41">
        <v>0</v>
      </c>
      <c r="G172" s="99">
        <v>0</v>
      </c>
      <c r="H172" s="42" t="s">
        <v>19</v>
      </c>
      <c r="I172" s="41">
        <v>788445</v>
      </c>
      <c r="J172" s="99">
        <v>194050.25</v>
      </c>
      <c r="K172" s="42">
        <f t="shared" si="45"/>
        <v>24.611767466341977</v>
      </c>
    </row>
    <row r="173" spans="1:11" ht="25.5">
      <c r="A173" s="14" t="s">
        <v>20</v>
      </c>
      <c r="B173" s="11" t="s">
        <v>13</v>
      </c>
      <c r="C173" s="39" t="s">
        <v>13</v>
      </c>
      <c r="D173" s="86" t="s">
        <v>13</v>
      </c>
      <c r="E173" s="40" t="s">
        <v>13</v>
      </c>
      <c r="F173" s="62" t="s">
        <v>13</v>
      </c>
      <c r="G173" s="105" t="s">
        <v>13</v>
      </c>
      <c r="H173" s="63" t="s">
        <v>13</v>
      </c>
      <c r="I173" s="62" t="s">
        <v>13</v>
      </c>
      <c r="J173" s="105" t="s">
        <v>13</v>
      </c>
      <c r="K173" s="63" t="s">
        <v>13</v>
      </c>
    </row>
    <row r="174" spans="1:11" ht="25.5">
      <c r="A174" s="10" t="s">
        <v>122</v>
      </c>
      <c r="B174" s="11" t="s">
        <v>29</v>
      </c>
      <c r="C174" s="64">
        <v>500</v>
      </c>
      <c r="D174" s="91">
        <v>512.30250000000001</v>
      </c>
      <c r="E174" s="65">
        <f t="shared" ref="E174:E180" si="46">(D174*100)/C174</f>
        <v>102.4605</v>
      </c>
      <c r="F174" s="62" t="s">
        <v>13</v>
      </c>
      <c r="G174" s="105" t="s">
        <v>13</v>
      </c>
      <c r="H174" s="63" t="s">
        <v>13</v>
      </c>
      <c r="I174" s="62" t="s">
        <v>13</v>
      </c>
      <c r="J174" s="105" t="s">
        <v>13</v>
      </c>
      <c r="K174" s="63" t="s">
        <v>13</v>
      </c>
    </row>
    <row r="175" spans="1:11" ht="25.5">
      <c r="A175" s="10" t="s">
        <v>123</v>
      </c>
      <c r="B175" s="11" t="s">
        <v>30</v>
      </c>
      <c r="C175" s="64">
        <v>90</v>
      </c>
      <c r="D175" s="91">
        <v>21</v>
      </c>
      <c r="E175" s="65">
        <f t="shared" si="46"/>
        <v>23.333333333333332</v>
      </c>
      <c r="F175" s="62" t="s">
        <v>13</v>
      </c>
      <c r="G175" s="105" t="s">
        <v>13</v>
      </c>
      <c r="H175" s="63" t="s">
        <v>13</v>
      </c>
      <c r="I175" s="62" t="s">
        <v>13</v>
      </c>
      <c r="J175" s="105" t="s">
        <v>13</v>
      </c>
      <c r="K175" s="63" t="s">
        <v>13</v>
      </c>
    </row>
    <row r="176" spans="1:11" ht="25.5">
      <c r="A176" s="10" t="s">
        <v>124</v>
      </c>
      <c r="B176" s="11" t="s">
        <v>29</v>
      </c>
      <c r="C176" s="64">
        <v>3075</v>
      </c>
      <c r="D176" s="91">
        <v>1606.75</v>
      </c>
      <c r="E176" s="65">
        <f t="shared" si="46"/>
        <v>52.252032520325201</v>
      </c>
      <c r="F176" s="62" t="s">
        <v>13</v>
      </c>
      <c r="G176" s="105" t="s">
        <v>13</v>
      </c>
      <c r="H176" s="63" t="s">
        <v>13</v>
      </c>
      <c r="I176" s="62" t="s">
        <v>13</v>
      </c>
      <c r="J176" s="105" t="s">
        <v>13</v>
      </c>
      <c r="K176" s="63" t="s">
        <v>13</v>
      </c>
    </row>
    <row r="177" spans="1:11" ht="40.5">
      <c r="A177" s="10" t="s">
        <v>125</v>
      </c>
      <c r="B177" s="11" t="s">
        <v>29</v>
      </c>
      <c r="C177" s="64">
        <v>3285</v>
      </c>
      <c r="D177" s="91">
        <v>839.65</v>
      </c>
      <c r="E177" s="65">
        <f t="shared" si="46"/>
        <v>25.560121765601217</v>
      </c>
      <c r="F177" s="62" t="s">
        <v>13</v>
      </c>
      <c r="G177" s="105" t="s">
        <v>13</v>
      </c>
      <c r="H177" s="63" t="s">
        <v>13</v>
      </c>
      <c r="I177" s="62" t="s">
        <v>13</v>
      </c>
      <c r="J177" s="105" t="s">
        <v>13</v>
      </c>
      <c r="K177" s="63" t="s">
        <v>13</v>
      </c>
    </row>
    <row r="178" spans="1:11" ht="40.5">
      <c r="A178" s="10" t="s">
        <v>126</v>
      </c>
      <c r="B178" s="11" t="s">
        <v>29</v>
      </c>
      <c r="C178" s="64">
        <v>4181</v>
      </c>
      <c r="D178" s="91">
        <v>1524.9485</v>
      </c>
      <c r="E178" s="65">
        <f t="shared" si="46"/>
        <v>36.473295862233918</v>
      </c>
      <c r="F178" s="62" t="s">
        <v>13</v>
      </c>
      <c r="G178" s="105" t="s">
        <v>13</v>
      </c>
      <c r="H178" s="63" t="s">
        <v>13</v>
      </c>
      <c r="I178" s="62" t="s">
        <v>13</v>
      </c>
      <c r="J178" s="105" t="s">
        <v>13</v>
      </c>
      <c r="K178" s="63" t="s">
        <v>13</v>
      </c>
    </row>
    <row r="179" spans="1:11" ht="25.5">
      <c r="A179" s="10" t="s">
        <v>127</v>
      </c>
      <c r="B179" s="11" t="s">
        <v>30</v>
      </c>
      <c r="C179" s="64">
        <v>290</v>
      </c>
      <c r="D179" s="91">
        <v>237</v>
      </c>
      <c r="E179" s="65">
        <f t="shared" si="46"/>
        <v>81.724137931034477</v>
      </c>
      <c r="F179" s="62" t="s">
        <v>13</v>
      </c>
      <c r="G179" s="105" t="s">
        <v>13</v>
      </c>
      <c r="H179" s="63" t="s">
        <v>13</v>
      </c>
      <c r="I179" s="62" t="s">
        <v>13</v>
      </c>
      <c r="J179" s="105" t="s">
        <v>13</v>
      </c>
      <c r="K179" s="63" t="s">
        <v>13</v>
      </c>
    </row>
    <row r="180" spans="1:11" ht="25.5">
      <c r="A180" s="10" t="s">
        <v>121</v>
      </c>
      <c r="B180" s="11" t="s">
        <v>29</v>
      </c>
      <c r="C180" s="64">
        <v>1209</v>
      </c>
      <c r="D180" s="91">
        <v>759.17</v>
      </c>
      <c r="E180" s="65">
        <f t="shared" si="46"/>
        <v>62.793217535153019</v>
      </c>
      <c r="F180" s="62" t="s">
        <v>13</v>
      </c>
      <c r="G180" s="105" t="s">
        <v>13</v>
      </c>
      <c r="H180" s="63" t="s">
        <v>13</v>
      </c>
      <c r="I180" s="62" t="s">
        <v>13</v>
      </c>
      <c r="J180" s="105" t="s">
        <v>13</v>
      </c>
      <c r="K180" s="63" t="s">
        <v>13</v>
      </c>
    </row>
    <row r="181" spans="1:11" ht="25.5">
      <c r="A181" s="12" t="s">
        <v>166</v>
      </c>
      <c r="B181" s="13" t="s">
        <v>13</v>
      </c>
      <c r="C181" s="48" t="s">
        <v>13</v>
      </c>
      <c r="D181" s="88" t="s">
        <v>13</v>
      </c>
      <c r="E181" s="49" t="s">
        <v>13</v>
      </c>
      <c r="F181" s="66" t="s">
        <v>13</v>
      </c>
      <c r="G181" s="106" t="s">
        <v>13</v>
      </c>
      <c r="H181" s="67" t="s">
        <v>13</v>
      </c>
      <c r="I181" s="66" t="s">
        <v>13</v>
      </c>
      <c r="J181" s="106" t="s">
        <v>13</v>
      </c>
      <c r="K181" s="67" t="s">
        <v>13</v>
      </c>
    </row>
    <row r="182" spans="1:11" s="2" customFormat="1" ht="25.5">
      <c r="A182" s="14" t="s">
        <v>14</v>
      </c>
      <c r="B182" s="15" t="s">
        <v>13</v>
      </c>
      <c r="C182" s="52" t="s">
        <v>13</v>
      </c>
      <c r="D182" s="89" t="s">
        <v>13</v>
      </c>
      <c r="E182" s="53" t="s">
        <v>13</v>
      </c>
      <c r="F182" s="54">
        <v>0</v>
      </c>
      <c r="G182" s="102">
        <v>0</v>
      </c>
      <c r="H182" s="55" t="s">
        <v>19</v>
      </c>
      <c r="I182" s="54">
        <v>16674100</v>
      </c>
      <c r="J182" s="102">
        <f>J183</f>
        <v>4362459.68</v>
      </c>
      <c r="K182" s="55">
        <f t="shared" ref="K182:K183" si="47">J182/I182*100</f>
        <v>26.163089342153402</v>
      </c>
    </row>
    <row r="183" spans="1:11" ht="25.5">
      <c r="A183" s="10" t="s">
        <v>16</v>
      </c>
      <c r="B183" s="11" t="s">
        <v>11</v>
      </c>
      <c r="C183" s="39" t="s">
        <v>13</v>
      </c>
      <c r="D183" s="86" t="s">
        <v>13</v>
      </c>
      <c r="E183" s="40" t="s">
        <v>13</v>
      </c>
      <c r="F183" s="41">
        <v>0</v>
      </c>
      <c r="G183" s="99">
        <v>0</v>
      </c>
      <c r="H183" s="42" t="s">
        <v>19</v>
      </c>
      <c r="I183" s="41">
        <v>16674100</v>
      </c>
      <c r="J183" s="99">
        <v>4362459.68</v>
      </c>
      <c r="K183" s="42">
        <f t="shared" si="47"/>
        <v>26.163089342153402</v>
      </c>
    </row>
    <row r="184" spans="1:11" ht="25.5">
      <c r="A184" s="14" t="s">
        <v>20</v>
      </c>
      <c r="B184" s="11" t="s">
        <v>13</v>
      </c>
      <c r="C184" s="39" t="s">
        <v>13</v>
      </c>
      <c r="D184" s="86" t="s">
        <v>13</v>
      </c>
      <c r="E184" s="40" t="s">
        <v>13</v>
      </c>
      <c r="F184" s="62" t="s">
        <v>13</v>
      </c>
      <c r="G184" s="105" t="s">
        <v>13</v>
      </c>
      <c r="H184" s="63" t="s">
        <v>13</v>
      </c>
      <c r="I184" s="62" t="s">
        <v>13</v>
      </c>
      <c r="J184" s="105" t="s">
        <v>13</v>
      </c>
      <c r="K184" s="63" t="s">
        <v>13</v>
      </c>
    </row>
    <row r="185" spans="1:11" ht="40.5">
      <c r="A185" s="18" t="s">
        <v>80</v>
      </c>
      <c r="B185" s="19" t="s">
        <v>81</v>
      </c>
      <c r="C185" s="64">
        <v>43</v>
      </c>
      <c r="D185" s="93">
        <v>25</v>
      </c>
      <c r="E185" s="65">
        <f t="shared" ref="E185:E190" si="48">(D185*100)/C185</f>
        <v>58.139534883720927</v>
      </c>
      <c r="F185" s="62" t="s">
        <v>13</v>
      </c>
      <c r="G185" s="105" t="s">
        <v>13</v>
      </c>
      <c r="H185" s="63" t="s">
        <v>13</v>
      </c>
      <c r="I185" s="62" t="s">
        <v>13</v>
      </c>
      <c r="J185" s="105" t="s">
        <v>13</v>
      </c>
      <c r="K185" s="63" t="s">
        <v>13</v>
      </c>
    </row>
    <row r="186" spans="1:11" ht="25.15" customHeight="1">
      <c r="A186" s="18" t="s">
        <v>82</v>
      </c>
      <c r="B186" s="19" t="s">
        <v>81</v>
      </c>
      <c r="C186" s="64">
        <v>43</v>
      </c>
      <c r="D186" s="93">
        <v>16</v>
      </c>
      <c r="E186" s="65">
        <f t="shared" si="48"/>
        <v>37.209302325581397</v>
      </c>
      <c r="F186" s="62" t="s">
        <v>13</v>
      </c>
      <c r="G186" s="105" t="s">
        <v>13</v>
      </c>
      <c r="H186" s="63" t="s">
        <v>13</v>
      </c>
      <c r="I186" s="62" t="s">
        <v>13</v>
      </c>
      <c r="J186" s="105" t="s">
        <v>13</v>
      </c>
      <c r="K186" s="63" t="s">
        <v>13</v>
      </c>
    </row>
    <row r="187" spans="1:11" ht="25.5">
      <c r="A187" s="18" t="s">
        <v>130</v>
      </c>
      <c r="B187" s="19" t="s">
        <v>62</v>
      </c>
      <c r="C187" s="64">
        <v>5033</v>
      </c>
      <c r="D187" s="93">
        <v>1793</v>
      </c>
      <c r="E187" s="65">
        <f t="shared" si="48"/>
        <v>35.624875819590699</v>
      </c>
      <c r="F187" s="62" t="s">
        <v>13</v>
      </c>
      <c r="G187" s="105" t="s">
        <v>13</v>
      </c>
      <c r="H187" s="63" t="s">
        <v>13</v>
      </c>
      <c r="I187" s="62" t="s">
        <v>13</v>
      </c>
      <c r="J187" s="105" t="s">
        <v>13</v>
      </c>
      <c r="K187" s="63" t="s">
        <v>13</v>
      </c>
    </row>
    <row r="188" spans="1:11" ht="25.5">
      <c r="A188" s="18" t="s">
        <v>129</v>
      </c>
      <c r="B188" s="19" t="s">
        <v>62</v>
      </c>
      <c r="C188" s="64">
        <v>608</v>
      </c>
      <c r="D188" s="93">
        <v>199</v>
      </c>
      <c r="E188" s="65">
        <f t="shared" si="48"/>
        <v>32.73026315789474</v>
      </c>
      <c r="F188" s="62" t="s">
        <v>13</v>
      </c>
      <c r="G188" s="105" t="s">
        <v>13</v>
      </c>
      <c r="H188" s="63" t="s">
        <v>13</v>
      </c>
      <c r="I188" s="62" t="s">
        <v>13</v>
      </c>
      <c r="J188" s="105" t="s">
        <v>13</v>
      </c>
      <c r="K188" s="63" t="s">
        <v>13</v>
      </c>
    </row>
    <row r="189" spans="1:11" ht="25.15" customHeight="1">
      <c r="A189" s="18" t="s">
        <v>128</v>
      </c>
      <c r="B189" s="19" t="s">
        <v>62</v>
      </c>
      <c r="C189" s="64">
        <v>1359</v>
      </c>
      <c r="D189" s="93">
        <v>173</v>
      </c>
      <c r="E189" s="65">
        <f t="shared" si="48"/>
        <v>12.729948491537895</v>
      </c>
      <c r="F189" s="62" t="s">
        <v>13</v>
      </c>
      <c r="G189" s="105" t="s">
        <v>13</v>
      </c>
      <c r="H189" s="63" t="s">
        <v>13</v>
      </c>
      <c r="I189" s="62" t="s">
        <v>13</v>
      </c>
      <c r="J189" s="105" t="s">
        <v>13</v>
      </c>
      <c r="K189" s="63" t="s">
        <v>13</v>
      </c>
    </row>
    <row r="190" spans="1:11" ht="25.5">
      <c r="A190" s="10" t="s">
        <v>104</v>
      </c>
      <c r="B190" s="11" t="s">
        <v>62</v>
      </c>
      <c r="C190" s="64">
        <v>7000</v>
      </c>
      <c r="D190" s="93">
        <v>2164</v>
      </c>
      <c r="E190" s="65">
        <f t="shared" si="48"/>
        <v>30.914285714285715</v>
      </c>
      <c r="F190" s="62" t="s">
        <v>13</v>
      </c>
      <c r="G190" s="105" t="s">
        <v>13</v>
      </c>
      <c r="H190" s="63" t="s">
        <v>13</v>
      </c>
      <c r="I190" s="62" t="s">
        <v>13</v>
      </c>
      <c r="J190" s="105" t="s">
        <v>13</v>
      </c>
      <c r="K190" s="63" t="s">
        <v>13</v>
      </c>
    </row>
    <row r="191" spans="1:11" s="2" customFormat="1" ht="24.6" customHeight="1">
      <c r="A191" s="43" t="s">
        <v>64</v>
      </c>
      <c r="B191" s="24" t="s">
        <v>13</v>
      </c>
      <c r="C191" s="44" t="s">
        <v>13</v>
      </c>
      <c r="D191" s="87" t="s">
        <v>13</v>
      </c>
      <c r="E191" s="45" t="s">
        <v>13</v>
      </c>
      <c r="F191" s="56" t="s">
        <v>13</v>
      </c>
      <c r="G191" s="103" t="s">
        <v>13</v>
      </c>
      <c r="H191" s="57" t="s">
        <v>13</v>
      </c>
      <c r="I191" s="56" t="s">
        <v>13</v>
      </c>
      <c r="J191" s="103" t="s">
        <v>13</v>
      </c>
      <c r="K191" s="57" t="s">
        <v>13</v>
      </c>
    </row>
    <row r="192" spans="1:11" ht="24.6" customHeight="1">
      <c r="A192" s="12" t="s">
        <v>167</v>
      </c>
      <c r="B192" s="13" t="s">
        <v>13</v>
      </c>
      <c r="C192" s="48" t="s">
        <v>13</v>
      </c>
      <c r="D192" s="88" t="s">
        <v>13</v>
      </c>
      <c r="E192" s="49" t="s">
        <v>13</v>
      </c>
      <c r="F192" s="66" t="s">
        <v>13</v>
      </c>
      <c r="G192" s="106" t="s">
        <v>13</v>
      </c>
      <c r="H192" s="67" t="s">
        <v>13</v>
      </c>
      <c r="I192" s="66" t="s">
        <v>13</v>
      </c>
      <c r="J192" s="106" t="s">
        <v>13</v>
      </c>
      <c r="K192" s="67" t="s">
        <v>13</v>
      </c>
    </row>
    <row r="193" spans="1:11" s="2" customFormat="1" ht="25.5">
      <c r="A193" s="14" t="s">
        <v>14</v>
      </c>
      <c r="B193" s="15" t="s">
        <v>13</v>
      </c>
      <c r="C193" s="52" t="s">
        <v>13</v>
      </c>
      <c r="D193" s="89" t="s">
        <v>13</v>
      </c>
      <c r="E193" s="53" t="s">
        <v>13</v>
      </c>
      <c r="F193" s="54">
        <v>30321400</v>
      </c>
      <c r="G193" s="102">
        <f>SUM(G194:G195)</f>
        <v>6762750.7000000002</v>
      </c>
      <c r="H193" s="55">
        <f t="shared" ref="H193:H195" si="49">G193/F193*100</f>
        <v>22.303556893810971</v>
      </c>
      <c r="I193" s="54">
        <v>6950000</v>
      </c>
      <c r="J193" s="102">
        <v>0</v>
      </c>
      <c r="K193" s="55">
        <v>0</v>
      </c>
    </row>
    <row r="194" spans="1:11" ht="25.5">
      <c r="A194" s="10" t="s">
        <v>16</v>
      </c>
      <c r="B194" s="11" t="s">
        <v>11</v>
      </c>
      <c r="C194" s="39" t="s">
        <v>13</v>
      </c>
      <c r="D194" s="86" t="s">
        <v>13</v>
      </c>
      <c r="E194" s="40" t="s">
        <v>13</v>
      </c>
      <c r="F194" s="41">
        <v>2812400</v>
      </c>
      <c r="G194" s="99">
        <v>1352495.7</v>
      </c>
      <c r="H194" s="42">
        <f t="shared" si="49"/>
        <v>48.090445882520264</v>
      </c>
      <c r="I194" s="41">
        <v>0</v>
      </c>
      <c r="J194" s="99">
        <v>0</v>
      </c>
      <c r="K194" s="42">
        <v>0</v>
      </c>
    </row>
    <row r="195" spans="1:11" ht="25.5">
      <c r="A195" s="10" t="s">
        <v>17</v>
      </c>
      <c r="B195" s="11" t="s">
        <v>11</v>
      </c>
      <c r="C195" s="39" t="s">
        <v>13</v>
      </c>
      <c r="D195" s="86" t="s">
        <v>13</v>
      </c>
      <c r="E195" s="40" t="s">
        <v>13</v>
      </c>
      <c r="F195" s="41">
        <v>27509000</v>
      </c>
      <c r="G195" s="99">
        <v>5410255</v>
      </c>
      <c r="H195" s="42">
        <f t="shared" si="49"/>
        <v>19.667218001381368</v>
      </c>
      <c r="I195" s="41">
        <v>6950000</v>
      </c>
      <c r="J195" s="99">
        <v>0</v>
      </c>
      <c r="K195" s="42">
        <v>0</v>
      </c>
    </row>
    <row r="196" spans="1:11" ht="25.5">
      <c r="A196" s="14" t="s">
        <v>20</v>
      </c>
      <c r="B196" s="11" t="s">
        <v>13</v>
      </c>
      <c r="C196" s="39" t="s">
        <v>13</v>
      </c>
      <c r="D196" s="86" t="s">
        <v>13</v>
      </c>
      <c r="E196" s="40" t="s">
        <v>13</v>
      </c>
      <c r="F196" s="62" t="s">
        <v>13</v>
      </c>
      <c r="G196" s="105" t="s">
        <v>13</v>
      </c>
      <c r="H196" s="63" t="s">
        <v>13</v>
      </c>
      <c r="I196" s="62" t="s">
        <v>13</v>
      </c>
      <c r="J196" s="105" t="s">
        <v>13</v>
      </c>
      <c r="K196" s="63" t="s">
        <v>13</v>
      </c>
    </row>
    <row r="197" spans="1:11" ht="25.5">
      <c r="A197" s="18" t="s">
        <v>65</v>
      </c>
      <c r="B197" s="19" t="s">
        <v>33</v>
      </c>
      <c r="C197" s="64">
        <v>6</v>
      </c>
      <c r="D197" s="91">
        <v>3</v>
      </c>
      <c r="E197" s="65">
        <f t="shared" ref="E197:E201" si="50">(D197*100)/C197</f>
        <v>50</v>
      </c>
      <c r="F197" s="62" t="s">
        <v>13</v>
      </c>
      <c r="G197" s="105" t="s">
        <v>13</v>
      </c>
      <c r="H197" s="63" t="s">
        <v>13</v>
      </c>
      <c r="I197" s="62" t="s">
        <v>13</v>
      </c>
      <c r="J197" s="105" t="s">
        <v>13</v>
      </c>
      <c r="K197" s="63" t="s">
        <v>13</v>
      </c>
    </row>
    <row r="198" spans="1:11" ht="25.15" customHeight="1">
      <c r="A198" s="18" t="s">
        <v>66</v>
      </c>
      <c r="B198" s="19" t="s">
        <v>33</v>
      </c>
      <c r="C198" s="64">
        <v>6</v>
      </c>
      <c r="D198" s="91">
        <v>2</v>
      </c>
      <c r="E198" s="65">
        <f t="shared" si="50"/>
        <v>33.333333333333336</v>
      </c>
      <c r="F198" s="62" t="s">
        <v>13</v>
      </c>
      <c r="G198" s="105" t="s">
        <v>13</v>
      </c>
      <c r="H198" s="63" t="s">
        <v>13</v>
      </c>
      <c r="I198" s="62" t="s">
        <v>13</v>
      </c>
      <c r="J198" s="105" t="s">
        <v>13</v>
      </c>
      <c r="K198" s="63" t="s">
        <v>13</v>
      </c>
    </row>
    <row r="199" spans="1:11" ht="25.5">
      <c r="A199" s="18" t="s">
        <v>34</v>
      </c>
      <c r="B199" s="19" t="s">
        <v>33</v>
      </c>
      <c r="C199" s="64">
        <v>6</v>
      </c>
      <c r="D199" s="91">
        <v>1</v>
      </c>
      <c r="E199" s="65">
        <f t="shared" si="50"/>
        <v>16.666666666666668</v>
      </c>
      <c r="F199" s="62" t="s">
        <v>13</v>
      </c>
      <c r="G199" s="105" t="s">
        <v>13</v>
      </c>
      <c r="H199" s="63" t="s">
        <v>13</v>
      </c>
      <c r="I199" s="62" t="s">
        <v>13</v>
      </c>
      <c r="J199" s="105" t="s">
        <v>13</v>
      </c>
      <c r="K199" s="63" t="s">
        <v>13</v>
      </c>
    </row>
    <row r="200" spans="1:11" ht="25.15" customHeight="1">
      <c r="A200" s="18" t="s">
        <v>67</v>
      </c>
      <c r="B200" s="19" t="s">
        <v>7</v>
      </c>
      <c r="C200" s="64">
        <v>600</v>
      </c>
      <c r="D200" s="91">
        <v>256.5</v>
      </c>
      <c r="E200" s="65">
        <f t="shared" si="50"/>
        <v>42.75</v>
      </c>
      <c r="F200" s="62" t="s">
        <v>13</v>
      </c>
      <c r="G200" s="105" t="s">
        <v>13</v>
      </c>
      <c r="H200" s="63" t="s">
        <v>13</v>
      </c>
      <c r="I200" s="62" t="s">
        <v>13</v>
      </c>
      <c r="J200" s="105" t="s">
        <v>13</v>
      </c>
      <c r="K200" s="63" t="s">
        <v>13</v>
      </c>
    </row>
    <row r="201" spans="1:11" ht="40.5">
      <c r="A201" s="10" t="s">
        <v>88</v>
      </c>
      <c r="B201" s="11" t="s">
        <v>33</v>
      </c>
      <c r="C201" s="64">
        <v>6</v>
      </c>
      <c r="D201" s="91">
        <v>2</v>
      </c>
      <c r="E201" s="65">
        <f t="shared" si="50"/>
        <v>33.333333333333336</v>
      </c>
      <c r="F201" s="62" t="s">
        <v>13</v>
      </c>
      <c r="G201" s="105" t="s">
        <v>13</v>
      </c>
      <c r="H201" s="63" t="s">
        <v>13</v>
      </c>
      <c r="I201" s="62" t="s">
        <v>13</v>
      </c>
      <c r="J201" s="105" t="s">
        <v>13</v>
      </c>
      <c r="K201" s="63" t="s">
        <v>13</v>
      </c>
    </row>
    <row r="202" spans="1:11" ht="40.5">
      <c r="A202" s="12" t="s">
        <v>168</v>
      </c>
      <c r="B202" s="13" t="s">
        <v>13</v>
      </c>
      <c r="C202" s="48" t="s">
        <v>13</v>
      </c>
      <c r="D202" s="88" t="s">
        <v>13</v>
      </c>
      <c r="E202" s="49" t="s">
        <v>13</v>
      </c>
      <c r="F202" s="66" t="s">
        <v>13</v>
      </c>
      <c r="G202" s="106" t="s">
        <v>13</v>
      </c>
      <c r="H202" s="67" t="s">
        <v>13</v>
      </c>
      <c r="I202" s="66" t="s">
        <v>13</v>
      </c>
      <c r="J202" s="106" t="s">
        <v>13</v>
      </c>
      <c r="K202" s="67" t="s">
        <v>13</v>
      </c>
    </row>
    <row r="203" spans="1:11" s="2" customFormat="1" ht="25.5">
      <c r="A203" s="14" t="s">
        <v>14</v>
      </c>
      <c r="B203" s="15" t="s">
        <v>13</v>
      </c>
      <c r="C203" s="52" t="s">
        <v>13</v>
      </c>
      <c r="D203" s="89" t="s">
        <v>13</v>
      </c>
      <c r="E203" s="53" t="s">
        <v>13</v>
      </c>
      <c r="F203" s="54">
        <v>60000</v>
      </c>
      <c r="G203" s="102">
        <f>G204</f>
        <v>11340</v>
      </c>
      <c r="H203" s="55">
        <f t="shared" ref="H203:H204" si="51">G203/F203*100</f>
        <v>18.899999999999999</v>
      </c>
      <c r="I203" s="54">
        <v>6360500</v>
      </c>
      <c r="J203" s="102">
        <f>J204</f>
        <v>2532646.36</v>
      </c>
      <c r="K203" s="55">
        <f t="shared" ref="K203:K204" si="52">J203/I203*100</f>
        <v>39.818353274113669</v>
      </c>
    </row>
    <row r="204" spans="1:11" ht="25.5">
      <c r="A204" s="10" t="s">
        <v>16</v>
      </c>
      <c r="B204" s="11" t="s">
        <v>11</v>
      </c>
      <c r="C204" s="39" t="s">
        <v>13</v>
      </c>
      <c r="D204" s="86" t="s">
        <v>13</v>
      </c>
      <c r="E204" s="40" t="s">
        <v>13</v>
      </c>
      <c r="F204" s="41">
        <v>60000</v>
      </c>
      <c r="G204" s="99">
        <v>11340</v>
      </c>
      <c r="H204" s="42">
        <f t="shared" si="51"/>
        <v>18.899999999999999</v>
      </c>
      <c r="I204" s="41">
        <v>6360500</v>
      </c>
      <c r="J204" s="99">
        <v>2532646.36</v>
      </c>
      <c r="K204" s="42">
        <f t="shared" si="52"/>
        <v>39.818353274113669</v>
      </c>
    </row>
    <row r="205" spans="1:11" ht="25.5">
      <c r="A205" s="14" t="s">
        <v>20</v>
      </c>
      <c r="B205" s="11" t="s">
        <v>13</v>
      </c>
      <c r="C205" s="39" t="s">
        <v>13</v>
      </c>
      <c r="D205" s="86" t="s">
        <v>13</v>
      </c>
      <c r="E205" s="40" t="s">
        <v>13</v>
      </c>
      <c r="F205" s="62" t="s">
        <v>13</v>
      </c>
      <c r="G205" s="105" t="s">
        <v>13</v>
      </c>
      <c r="H205" s="63" t="s">
        <v>13</v>
      </c>
      <c r="I205" s="62" t="s">
        <v>13</v>
      </c>
      <c r="J205" s="105" t="s">
        <v>13</v>
      </c>
      <c r="K205" s="63" t="s">
        <v>13</v>
      </c>
    </row>
    <row r="206" spans="1:11" ht="40.5">
      <c r="A206" s="10" t="s">
        <v>131</v>
      </c>
      <c r="B206" s="11" t="s">
        <v>84</v>
      </c>
      <c r="C206" s="64">
        <v>75</v>
      </c>
      <c r="D206" s="91">
        <v>2</v>
      </c>
      <c r="E206" s="65">
        <f t="shared" ref="E206:E210" si="53">(D206*100)/C206</f>
        <v>2.6666666666666665</v>
      </c>
      <c r="F206" s="62" t="s">
        <v>13</v>
      </c>
      <c r="G206" s="105" t="s">
        <v>13</v>
      </c>
      <c r="H206" s="63" t="s">
        <v>13</v>
      </c>
      <c r="I206" s="62" t="s">
        <v>13</v>
      </c>
      <c r="J206" s="105" t="s">
        <v>13</v>
      </c>
      <c r="K206" s="63" t="s">
        <v>13</v>
      </c>
    </row>
    <row r="207" spans="1:11" ht="40.5">
      <c r="A207" s="78" t="s">
        <v>132</v>
      </c>
      <c r="B207" s="11" t="s">
        <v>84</v>
      </c>
      <c r="C207" s="64">
        <v>9</v>
      </c>
      <c r="D207" s="91">
        <v>0</v>
      </c>
      <c r="E207" s="65">
        <f t="shared" si="53"/>
        <v>0</v>
      </c>
      <c r="F207" s="62" t="s">
        <v>13</v>
      </c>
      <c r="G207" s="105" t="s">
        <v>13</v>
      </c>
      <c r="H207" s="63" t="s">
        <v>13</v>
      </c>
      <c r="I207" s="62" t="s">
        <v>13</v>
      </c>
      <c r="J207" s="105" t="s">
        <v>13</v>
      </c>
      <c r="K207" s="63" t="s">
        <v>13</v>
      </c>
    </row>
    <row r="208" spans="1:11" ht="60.75">
      <c r="A208" s="78" t="s">
        <v>179</v>
      </c>
      <c r="B208" s="11" t="s">
        <v>84</v>
      </c>
      <c r="C208" s="64">
        <v>4</v>
      </c>
      <c r="D208" s="91">
        <v>0</v>
      </c>
      <c r="E208" s="65">
        <f t="shared" si="53"/>
        <v>0</v>
      </c>
      <c r="F208" s="62" t="s">
        <v>13</v>
      </c>
      <c r="G208" s="105" t="s">
        <v>13</v>
      </c>
      <c r="H208" s="63" t="s">
        <v>13</v>
      </c>
      <c r="I208" s="62" t="s">
        <v>13</v>
      </c>
      <c r="J208" s="105" t="s">
        <v>13</v>
      </c>
      <c r="K208" s="63" t="s">
        <v>13</v>
      </c>
    </row>
    <row r="209" spans="1:11" ht="40.5">
      <c r="A209" s="78" t="s">
        <v>133</v>
      </c>
      <c r="B209" s="11" t="s">
        <v>84</v>
      </c>
      <c r="C209" s="64">
        <v>19</v>
      </c>
      <c r="D209" s="91">
        <v>0</v>
      </c>
      <c r="E209" s="65">
        <f t="shared" si="53"/>
        <v>0</v>
      </c>
      <c r="F209" s="62" t="s">
        <v>13</v>
      </c>
      <c r="G209" s="105" t="s">
        <v>13</v>
      </c>
      <c r="H209" s="63" t="s">
        <v>13</v>
      </c>
      <c r="I209" s="62" t="s">
        <v>13</v>
      </c>
      <c r="J209" s="105" t="s">
        <v>13</v>
      </c>
      <c r="K209" s="63" t="s">
        <v>13</v>
      </c>
    </row>
    <row r="210" spans="1:11" ht="40.5">
      <c r="A210" s="78" t="s">
        <v>134</v>
      </c>
      <c r="B210" s="11" t="s">
        <v>84</v>
      </c>
      <c r="C210" s="64">
        <v>47</v>
      </c>
      <c r="D210" s="91">
        <v>2</v>
      </c>
      <c r="E210" s="65">
        <f t="shared" si="53"/>
        <v>4.2553191489361701</v>
      </c>
      <c r="F210" s="62" t="s">
        <v>13</v>
      </c>
      <c r="G210" s="105" t="s">
        <v>13</v>
      </c>
      <c r="H210" s="63" t="s">
        <v>13</v>
      </c>
      <c r="I210" s="62" t="s">
        <v>13</v>
      </c>
      <c r="J210" s="105" t="s">
        <v>13</v>
      </c>
      <c r="K210" s="63" t="s">
        <v>13</v>
      </c>
    </row>
    <row r="211" spans="1:11" s="2" customFormat="1" ht="24.6" customHeight="1">
      <c r="A211" s="82" t="s">
        <v>68</v>
      </c>
      <c r="B211" s="24" t="s">
        <v>13</v>
      </c>
      <c r="C211" s="44" t="s">
        <v>13</v>
      </c>
      <c r="D211" s="87" t="s">
        <v>13</v>
      </c>
      <c r="E211" s="45" t="s">
        <v>13</v>
      </c>
      <c r="F211" s="56" t="s">
        <v>13</v>
      </c>
      <c r="G211" s="103" t="s">
        <v>13</v>
      </c>
      <c r="H211" s="57" t="s">
        <v>13</v>
      </c>
      <c r="I211" s="56" t="s">
        <v>13</v>
      </c>
      <c r="J211" s="103" t="s">
        <v>13</v>
      </c>
      <c r="K211" s="57" t="s">
        <v>13</v>
      </c>
    </row>
    <row r="212" spans="1:11" ht="25.15" customHeight="1">
      <c r="A212" s="12" t="s">
        <v>169</v>
      </c>
      <c r="B212" s="13" t="s">
        <v>13</v>
      </c>
      <c r="C212" s="48" t="s">
        <v>13</v>
      </c>
      <c r="D212" s="88" t="s">
        <v>13</v>
      </c>
      <c r="E212" s="49" t="s">
        <v>13</v>
      </c>
      <c r="F212" s="66" t="s">
        <v>13</v>
      </c>
      <c r="G212" s="106" t="s">
        <v>13</v>
      </c>
      <c r="H212" s="67" t="s">
        <v>13</v>
      </c>
      <c r="I212" s="66" t="s">
        <v>13</v>
      </c>
      <c r="J212" s="106" t="s">
        <v>13</v>
      </c>
      <c r="K212" s="67" t="s">
        <v>13</v>
      </c>
    </row>
    <row r="213" spans="1:11" s="2" customFormat="1" ht="25.5">
      <c r="A213" s="14" t="s">
        <v>14</v>
      </c>
      <c r="B213" s="15" t="s">
        <v>13</v>
      </c>
      <c r="C213" s="52" t="s">
        <v>13</v>
      </c>
      <c r="D213" s="89" t="s">
        <v>13</v>
      </c>
      <c r="E213" s="53" t="s">
        <v>13</v>
      </c>
      <c r="F213" s="54">
        <v>865000</v>
      </c>
      <c r="G213" s="102">
        <f>G214</f>
        <v>295314.81</v>
      </c>
      <c r="H213" s="55">
        <f t="shared" ref="H213:H214" si="54">G213/F213*100</f>
        <v>34.140440462427748</v>
      </c>
      <c r="I213" s="54">
        <v>8005400</v>
      </c>
      <c r="J213" s="102">
        <f>J214</f>
        <v>4392262.9800000004</v>
      </c>
      <c r="K213" s="55">
        <f t="shared" ref="K213:K214" si="55">J213/I213*100</f>
        <v>54.866252529542571</v>
      </c>
    </row>
    <row r="214" spans="1:11" ht="25.5">
      <c r="A214" s="10" t="s">
        <v>16</v>
      </c>
      <c r="B214" s="11" t="s">
        <v>11</v>
      </c>
      <c r="C214" s="39" t="s">
        <v>13</v>
      </c>
      <c r="D214" s="86" t="s">
        <v>13</v>
      </c>
      <c r="E214" s="40" t="s">
        <v>13</v>
      </c>
      <c r="F214" s="41">
        <v>865000</v>
      </c>
      <c r="G214" s="99">
        <v>295314.81</v>
      </c>
      <c r="H214" s="42">
        <f t="shared" si="54"/>
        <v>34.140440462427748</v>
      </c>
      <c r="I214" s="41">
        <v>8005400</v>
      </c>
      <c r="J214" s="99">
        <v>4392262.9800000004</v>
      </c>
      <c r="K214" s="42">
        <f t="shared" si="55"/>
        <v>54.866252529542571</v>
      </c>
    </row>
    <row r="215" spans="1:11" ht="25.5">
      <c r="A215" s="14" t="s">
        <v>20</v>
      </c>
      <c r="B215" s="11" t="s">
        <v>13</v>
      </c>
      <c r="C215" s="39" t="s">
        <v>13</v>
      </c>
      <c r="D215" s="86" t="s">
        <v>13</v>
      </c>
      <c r="E215" s="40" t="s">
        <v>13</v>
      </c>
      <c r="F215" s="62" t="s">
        <v>13</v>
      </c>
      <c r="G215" s="105" t="s">
        <v>13</v>
      </c>
      <c r="H215" s="63" t="s">
        <v>13</v>
      </c>
      <c r="I215" s="62" t="s">
        <v>13</v>
      </c>
      <c r="J215" s="105" t="s">
        <v>13</v>
      </c>
      <c r="K215" s="63" t="s">
        <v>13</v>
      </c>
    </row>
    <row r="216" spans="1:11" ht="40.5">
      <c r="A216" s="10" t="s">
        <v>135</v>
      </c>
      <c r="B216" s="11" t="s">
        <v>30</v>
      </c>
      <c r="C216" s="64">
        <v>600</v>
      </c>
      <c r="D216" s="91">
        <v>600</v>
      </c>
      <c r="E216" s="65">
        <f t="shared" ref="E216:E217" si="56">(D216*100)/C216</f>
        <v>100</v>
      </c>
      <c r="F216" s="62" t="s">
        <v>13</v>
      </c>
      <c r="G216" s="105" t="s">
        <v>13</v>
      </c>
      <c r="H216" s="63" t="s">
        <v>13</v>
      </c>
      <c r="I216" s="62" t="s">
        <v>13</v>
      </c>
      <c r="J216" s="105" t="s">
        <v>13</v>
      </c>
      <c r="K216" s="63" t="s">
        <v>13</v>
      </c>
    </row>
    <row r="217" spans="1:11" ht="25.5">
      <c r="A217" s="18" t="s">
        <v>85</v>
      </c>
      <c r="B217" s="19" t="s">
        <v>30</v>
      </c>
      <c r="C217" s="64">
        <v>600</v>
      </c>
      <c r="D217" s="91">
        <v>230</v>
      </c>
      <c r="E217" s="65">
        <f t="shared" si="56"/>
        <v>38.333333333333336</v>
      </c>
      <c r="F217" s="62" t="s">
        <v>13</v>
      </c>
      <c r="G217" s="105" t="s">
        <v>13</v>
      </c>
      <c r="H217" s="63" t="s">
        <v>13</v>
      </c>
      <c r="I217" s="62" t="s">
        <v>13</v>
      </c>
      <c r="J217" s="105" t="s">
        <v>13</v>
      </c>
      <c r="K217" s="63" t="s">
        <v>13</v>
      </c>
    </row>
    <row r="218" spans="1:11" s="2" customFormat="1" ht="49.15" customHeight="1">
      <c r="A218" s="43" t="s">
        <v>177</v>
      </c>
      <c r="B218" s="24" t="s">
        <v>13</v>
      </c>
      <c r="C218" s="44" t="s">
        <v>13</v>
      </c>
      <c r="D218" s="87" t="s">
        <v>13</v>
      </c>
      <c r="E218" s="45" t="s">
        <v>13</v>
      </c>
      <c r="F218" s="56" t="s">
        <v>13</v>
      </c>
      <c r="G218" s="103" t="s">
        <v>13</v>
      </c>
      <c r="H218" s="57" t="s">
        <v>13</v>
      </c>
      <c r="I218" s="56" t="s">
        <v>13</v>
      </c>
      <c r="J218" s="103" t="s">
        <v>13</v>
      </c>
      <c r="K218" s="57" t="s">
        <v>13</v>
      </c>
    </row>
    <row r="219" spans="1:11" ht="49.15" customHeight="1">
      <c r="A219" s="12" t="s">
        <v>178</v>
      </c>
      <c r="B219" s="13" t="s">
        <v>13</v>
      </c>
      <c r="C219" s="48" t="s">
        <v>13</v>
      </c>
      <c r="D219" s="88" t="s">
        <v>13</v>
      </c>
      <c r="E219" s="49" t="s">
        <v>13</v>
      </c>
      <c r="F219" s="66" t="s">
        <v>13</v>
      </c>
      <c r="G219" s="106" t="s">
        <v>13</v>
      </c>
      <c r="H219" s="67" t="s">
        <v>13</v>
      </c>
      <c r="I219" s="66" t="s">
        <v>13</v>
      </c>
      <c r="J219" s="106" t="s">
        <v>13</v>
      </c>
      <c r="K219" s="67" t="s">
        <v>13</v>
      </c>
    </row>
    <row r="220" spans="1:11" s="2" customFormat="1" ht="25.5">
      <c r="A220" s="14" t="s">
        <v>14</v>
      </c>
      <c r="B220" s="15" t="s">
        <v>13</v>
      </c>
      <c r="C220" s="52" t="s">
        <v>13</v>
      </c>
      <c r="D220" s="89" t="s">
        <v>13</v>
      </c>
      <c r="E220" s="53" t="s">
        <v>13</v>
      </c>
      <c r="F220" s="54">
        <v>2435000</v>
      </c>
      <c r="G220" s="102">
        <f>G221</f>
        <v>1148087.3</v>
      </c>
      <c r="H220" s="55">
        <f t="shared" ref="H220:H221" si="57">G220/F220*100</f>
        <v>47.149375770020534</v>
      </c>
      <c r="I220" s="54">
        <v>2200000</v>
      </c>
      <c r="J220" s="102">
        <v>751183.89</v>
      </c>
      <c r="K220" s="55">
        <f t="shared" ref="K220:K221" si="58">J220/I220*100</f>
        <v>34.144722272727272</v>
      </c>
    </row>
    <row r="221" spans="1:11" ht="25.5">
      <c r="A221" s="10" t="s">
        <v>16</v>
      </c>
      <c r="B221" s="11" t="s">
        <v>11</v>
      </c>
      <c r="C221" s="39" t="s">
        <v>13</v>
      </c>
      <c r="D221" s="86" t="s">
        <v>13</v>
      </c>
      <c r="E221" s="40" t="s">
        <v>13</v>
      </c>
      <c r="F221" s="41">
        <v>2435000</v>
      </c>
      <c r="G221" s="99">
        <v>1148087.3</v>
      </c>
      <c r="H221" s="42">
        <f t="shared" si="57"/>
        <v>47.149375770020534</v>
      </c>
      <c r="I221" s="41">
        <v>2200000</v>
      </c>
      <c r="J221" s="99">
        <v>826327.73</v>
      </c>
      <c r="K221" s="42">
        <f t="shared" si="58"/>
        <v>37.560351363636364</v>
      </c>
    </row>
    <row r="222" spans="1:11" ht="25.5">
      <c r="A222" s="14" t="s">
        <v>20</v>
      </c>
      <c r="B222" s="11" t="s">
        <v>13</v>
      </c>
      <c r="C222" s="39" t="s">
        <v>13</v>
      </c>
      <c r="D222" s="86" t="s">
        <v>13</v>
      </c>
      <c r="E222" s="40" t="s">
        <v>13</v>
      </c>
      <c r="F222" s="62" t="s">
        <v>13</v>
      </c>
      <c r="G222" s="105" t="s">
        <v>13</v>
      </c>
      <c r="H222" s="63" t="s">
        <v>13</v>
      </c>
      <c r="I222" s="62" t="s">
        <v>13</v>
      </c>
      <c r="J222" s="105" t="s">
        <v>13</v>
      </c>
      <c r="K222" s="63" t="s">
        <v>13</v>
      </c>
    </row>
    <row r="223" spans="1:11" ht="60.75">
      <c r="A223" s="10" t="s">
        <v>136</v>
      </c>
      <c r="B223" s="11" t="s">
        <v>86</v>
      </c>
      <c r="C223" s="64">
        <v>48</v>
      </c>
      <c r="D223" s="91">
        <v>41</v>
      </c>
      <c r="E223" s="65">
        <f t="shared" ref="E223" si="59">(D223*100)/C223</f>
        <v>85.416666666666671</v>
      </c>
      <c r="F223" s="62" t="s">
        <v>13</v>
      </c>
      <c r="G223" s="105" t="s">
        <v>13</v>
      </c>
      <c r="H223" s="63" t="s">
        <v>13</v>
      </c>
      <c r="I223" s="62" t="s">
        <v>13</v>
      </c>
      <c r="J223" s="105" t="s">
        <v>13</v>
      </c>
      <c r="K223" s="63" t="s">
        <v>13</v>
      </c>
    </row>
    <row r="224" spans="1:11" ht="40.5">
      <c r="A224" s="12" t="s">
        <v>170</v>
      </c>
      <c r="B224" s="13" t="s">
        <v>13</v>
      </c>
      <c r="C224" s="48" t="s">
        <v>13</v>
      </c>
      <c r="D224" s="88" t="s">
        <v>13</v>
      </c>
      <c r="E224" s="49" t="s">
        <v>13</v>
      </c>
      <c r="F224" s="66" t="s">
        <v>13</v>
      </c>
      <c r="G224" s="106" t="s">
        <v>13</v>
      </c>
      <c r="H224" s="67" t="s">
        <v>13</v>
      </c>
      <c r="I224" s="66" t="s">
        <v>13</v>
      </c>
      <c r="J224" s="106" t="s">
        <v>13</v>
      </c>
      <c r="K224" s="67" t="s">
        <v>13</v>
      </c>
    </row>
    <row r="225" spans="1:11" s="2" customFormat="1" ht="25.5">
      <c r="A225" s="14" t="s">
        <v>14</v>
      </c>
      <c r="B225" s="15" t="s">
        <v>13</v>
      </c>
      <c r="C225" s="52" t="s">
        <v>13</v>
      </c>
      <c r="D225" s="89" t="s">
        <v>13</v>
      </c>
      <c r="E225" s="53" t="s">
        <v>13</v>
      </c>
      <c r="F225" s="54">
        <v>7921500</v>
      </c>
      <c r="G225" s="102">
        <f>G226</f>
        <v>3137710.96</v>
      </c>
      <c r="H225" s="55">
        <f t="shared" ref="H225:H226" si="60">G225/F225*100</f>
        <v>39.610060720823078</v>
      </c>
      <c r="I225" s="54">
        <v>2208000</v>
      </c>
      <c r="J225" s="102">
        <f>J226</f>
        <v>720350</v>
      </c>
      <c r="K225" s="55">
        <f t="shared" ref="K225:K226" si="61">J225/I225*100</f>
        <v>32.624547101449274</v>
      </c>
    </row>
    <row r="226" spans="1:11" ht="25.5">
      <c r="A226" s="10" t="s">
        <v>16</v>
      </c>
      <c r="B226" s="11" t="s">
        <v>11</v>
      </c>
      <c r="C226" s="39" t="s">
        <v>13</v>
      </c>
      <c r="D226" s="86" t="s">
        <v>13</v>
      </c>
      <c r="E226" s="40" t="s">
        <v>13</v>
      </c>
      <c r="F226" s="41">
        <v>7921500</v>
      </c>
      <c r="G226" s="99">
        <v>3137710.96</v>
      </c>
      <c r="H226" s="42">
        <f t="shared" si="60"/>
        <v>39.610060720823078</v>
      </c>
      <c r="I226" s="41">
        <v>2208000</v>
      </c>
      <c r="J226" s="99">
        <v>720350</v>
      </c>
      <c r="K226" s="42">
        <f t="shared" si="61"/>
        <v>32.624547101449274</v>
      </c>
    </row>
    <row r="227" spans="1:11" ht="25.5">
      <c r="A227" s="14" t="s">
        <v>20</v>
      </c>
      <c r="B227" s="11" t="s">
        <v>13</v>
      </c>
      <c r="C227" s="39" t="s">
        <v>13</v>
      </c>
      <c r="D227" s="86" t="s">
        <v>13</v>
      </c>
      <c r="E227" s="40" t="s">
        <v>13</v>
      </c>
      <c r="F227" s="62" t="s">
        <v>13</v>
      </c>
      <c r="G227" s="105" t="s">
        <v>13</v>
      </c>
      <c r="H227" s="63" t="s">
        <v>13</v>
      </c>
      <c r="I227" s="62" t="s">
        <v>13</v>
      </c>
      <c r="J227" s="105" t="s">
        <v>13</v>
      </c>
      <c r="K227" s="63" t="s">
        <v>13</v>
      </c>
    </row>
    <row r="228" spans="1:11" ht="52.15" customHeight="1">
      <c r="A228" s="10" t="s">
        <v>137</v>
      </c>
      <c r="B228" s="11" t="s">
        <v>29</v>
      </c>
      <c r="C228" s="64">
        <v>1470000</v>
      </c>
      <c r="D228" s="91">
        <v>740400</v>
      </c>
      <c r="E228" s="65">
        <f t="shared" ref="E228" si="62">(D228*100)/C228</f>
        <v>50.367346938775512</v>
      </c>
      <c r="F228" s="62" t="s">
        <v>13</v>
      </c>
      <c r="G228" s="105" t="s">
        <v>13</v>
      </c>
      <c r="H228" s="63" t="s">
        <v>13</v>
      </c>
      <c r="I228" s="62" t="s">
        <v>13</v>
      </c>
      <c r="J228" s="105" t="s">
        <v>13</v>
      </c>
      <c r="K228" s="63" t="s">
        <v>13</v>
      </c>
    </row>
    <row r="229" spans="1:11" s="2" customFormat="1" ht="25.15" customHeight="1">
      <c r="A229" s="43" t="s">
        <v>28</v>
      </c>
      <c r="B229" s="24" t="s">
        <v>13</v>
      </c>
      <c r="C229" s="44" t="s">
        <v>13</v>
      </c>
      <c r="D229" s="87" t="s">
        <v>13</v>
      </c>
      <c r="E229" s="45" t="s">
        <v>13</v>
      </c>
      <c r="F229" s="56" t="s">
        <v>13</v>
      </c>
      <c r="G229" s="103" t="s">
        <v>13</v>
      </c>
      <c r="H229" s="57" t="s">
        <v>13</v>
      </c>
      <c r="I229" s="56" t="s">
        <v>13</v>
      </c>
      <c r="J229" s="103" t="s">
        <v>13</v>
      </c>
      <c r="K229" s="57" t="s">
        <v>13</v>
      </c>
    </row>
    <row r="230" spans="1:11" ht="40.5">
      <c r="A230" s="12" t="s">
        <v>171</v>
      </c>
      <c r="B230" s="13" t="s">
        <v>13</v>
      </c>
      <c r="C230" s="48" t="s">
        <v>13</v>
      </c>
      <c r="D230" s="88" t="s">
        <v>13</v>
      </c>
      <c r="E230" s="49" t="s">
        <v>13</v>
      </c>
      <c r="F230" s="66" t="s">
        <v>13</v>
      </c>
      <c r="G230" s="106" t="s">
        <v>13</v>
      </c>
      <c r="H230" s="67" t="s">
        <v>13</v>
      </c>
      <c r="I230" s="66" t="s">
        <v>13</v>
      </c>
      <c r="J230" s="106" t="s">
        <v>13</v>
      </c>
      <c r="K230" s="67" t="s">
        <v>13</v>
      </c>
    </row>
    <row r="231" spans="1:11" s="2" customFormat="1" ht="25.5">
      <c r="A231" s="14" t="s">
        <v>14</v>
      </c>
      <c r="B231" s="15" t="s">
        <v>13</v>
      </c>
      <c r="C231" s="52" t="s">
        <v>13</v>
      </c>
      <c r="D231" s="89" t="s">
        <v>13</v>
      </c>
      <c r="E231" s="53" t="s">
        <v>13</v>
      </c>
      <c r="F231" s="54">
        <v>6938300</v>
      </c>
      <c r="G231" s="102">
        <f>G232</f>
        <v>3130989.52</v>
      </c>
      <c r="H231" s="55">
        <f t="shared" ref="H231:H232" si="63">G231/F231*100</f>
        <v>45.12617672916997</v>
      </c>
      <c r="I231" s="54">
        <v>1500000</v>
      </c>
      <c r="J231" s="102">
        <f>J232</f>
        <v>738350</v>
      </c>
      <c r="K231" s="55">
        <f t="shared" ref="K231:K232" si="64">J231/I231*100</f>
        <v>49.223333333333336</v>
      </c>
    </row>
    <row r="232" spans="1:11" ht="25.5">
      <c r="A232" s="10" t="s">
        <v>16</v>
      </c>
      <c r="B232" s="11" t="s">
        <v>11</v>
      </c>
      <c r="C232" s="39" t="s">
        <v>13</v>
      </c>
      <c r="D232" s="86" t="s">
        <v>13</v>
      </c>
      <c r="E232" s="40" t="s">
        <v>13</v>
      </c>
      <c r="F232" s="41">
        <v>6938300</v>
      </c>
      <c r="G232" s="99">
        <v>3130989.52</v>
      </c>
      <c r="H232" s="42">
        <f t="shared" si="63"/>
        <v>45.12617672916997</v>
      </c>
      <c r="I232" s="41">
        <v>1500000</v>
      </c>
      <c r="J232" s="99">
        <v>738350</v>
      </c>
      <c r="K232" s="42">
        <f t="shared" si="64"/>
        <v>49.223333333333336</v>
      </c>
    </row>
    <row r="233" spans="1:11" ht="25.5">
      <c r="A233" s="14" t="s">
        <v>20</v>
      </c>
      <c r="B233" s="11" t="s">
        <v>13</v>
      </c>
      <c r="C233" s="39" t="s">
        <v>13</v>
      </c>
      <c r="D233" s="86" t="s">
        <v>13</v>
      </c>
      <c r="E233" s="40" t="s">
        <v>13</v>
      </c>
      <c r="F233" s="62" t="s">
        <v>13</v>
      </c>
      <c r="G233" s="105" t="s">
        <v>13</v>
      </c>
      <c r="H233" s="63" t="s">
        <v>13</v>
      </c>
      <c r="I233" s="62" t="s">
        <v>13</v>
      </c>
      <c r="J233" s="105" t="s">
        <v>13</v>
      </c>
      <c r="K233" s="63" t="s">
        <v>13</v>
      </c>
    </row>
    <row r="234" spans="1:11" ht="25.5">
      <c r="A234" s="10" t="s">
        <v>138</v>
      </c>
      <c r="B234" s="11" t="s">
        <v>29</v>
      </c>
      <c r="C234" s="64">
        <v>12000</v>
      </c>
      <c r="D234" s="91">
        <v>10649</v>
      </c>
      <c r="E234" s="65">
        <f t="shared" ref="E234:E235" si="65">(D234*100)/C234</f>
        <v>88.74166666666666</v>
      </c>
      <c r="F234" s="62" t="s">
        <v>13</v>
      </c>
      <c r="G234" s="105" t="s">
        <v>13</v>
      </c>
      <c r="H234" s="63" t="s">
        <v>13</v>
      </c>
      <c r="I234" s="62" t="s">
        <v>13</v>
      </c>
      <c r="J234" s="105" t="s">
        <v>13</v>
      </c>
      <c r="K234" s="63" t="s">
        <v>13</v>
      </c>
    </row>
    <row r="235" spans="1:11" ht="40.5">
      <c r="A235" s="10" t="s">
        <v>139</v>
      </c>
      <c r="B235" s="11" t="s">
        <v>30</v>
      </c>
      <c r="C235" s="64">
        <v>1200</v>
      </c>
      <c r="D235" s="91">
        <v>330</v>
      </c>
      <c r="E235" s="65">
        <f t="shared" si="65"/>
        <v>27.5</v>
      </c>
      <c r="F235" s="62" t="s">
        <v>13</v>
      </c>
      <c r="G235" s="105" t="s">
        <v>13</v>
      </c>
      <c r="H235" s="63" t="s">
        <v>13</v>
      </c>
      <c r="I235" s="62" t="s">
        <v>13</v>
      </c>
      <c r="J235" s="105" t="s">
        <v>13</v>
      </c>
      <c r="K235" s="63" t="s">
        <v>13</v>
      </c>
    </row>
    <row r="236" spans="1:11" s="2" customFormat="1" ht="25.15" customHeight="1">
      <c r="A236" s="43" t="s">
        <v>31</v>
      </c>
      <c r="B236" s="24" t="s">
        <v>13</v>
      </c>
      <c r="C236" s="44" t="s">
        <v>13</v>
      </c>
      <c r="D236" s="87" t="s">
        <v>13</v>
      </c>
      <c r="E236" s="45" t="s">
        <v>13</v>
      </c>
      <c r="F236" s="56" t="s">
        <v>13</v>
      </c>
      <c r="G236" s="103" t="s">
        <v>13</v>
      </c>
      <c r="H236" s="57" t="s">
        <v>13</v>
      </c>
      <c r="I236" s="56" t="s">
        <v>13</v>
      </c>
      <c r="J236" s="103" t="s">
        <v>13</v>
      </c>
      <c r="K236" s="57" t="s">
        <v>13</v>
      </c>
    </row>
    <row r="237" spans="1:11" ht="40.5">
      <c r="A237" s="12" t="s">
        <v>172</v>
      </c>
      <c r="B237" s="13" t="s">
        <v>13</v>
      </c>
      <c r="C237" s="48" t="s">
        <v>13</v>
      </c>
      <c r="D237" s="88" t="s">
        <v>13</v>
      </c>
      <c r="E237" s="49" t="s">
        <v>13</v>
      </c>
      <c r="F237" s="66" t="s">
        <v>13</v>
      </c>
      <c r="G237" s="106" t="s">
        <v>13</v>
      </c>
      <c r="H237" s="67" t="s">
        <v>13</v>
      </c>
      <c r="I237" s="66" t="s">
        <v>13</v>
      </c>
      <c r="J237" s="106" t="s">
        <v>13</v>
      </c>
      <c r="K237" s="67" t="s">
        <v>13</v>
      </c>
    </row>
    <row r="238" spans="1:11" s="2" customFormat="1" ht="25.5">
      <c r="A238" s="14" t="s">
        <v>14</v>
      </c>
      <c r="B238" s="15" t="s">
        <v>13</v>
      </c>
      <c r="C238" s="52" t="s">
        <v>13</v>
      </c>
      <c r="D238" s="89" t="s">
        <v>13</v>
      </c>
      <c r="E238" s="53" t="s">
        <v>13</v>
      </c>
      <c r="F238" s="54">
        <v>17492400</v>
      </c>
      <c r="G238" s="102">
        <f>SUM(G239:G240)</f>
        <v>13083041.6</v>
      </c>
      <c r="H238" s="55">
        <f t="shared" ref="H238:H240" si="66">G238/F238*100</f>
        <v>74.792719123733733</v>
      </c>
      <c r="I238" s="54">
        <v>0</v>
      </c>
      <c r="J238" s="102">
        <v>0</v>
      </c>
      <c r="K238" s="55">
        <v>0</v>
      </c>
    </row>
    <row r="239" spans="1:11" ht="25.5">
      <c r="A239" s="10" t="s">
        <v>16</v>
      </c>
      <c r="B239" s="11" t="s">
        <v>11</v>
      </c>
      <c r="C239" s="39" t="s">
        <v>13</v>
      </c>
      <c r="D239" s="86" t="s">
        <v>13</v>
      </c>
      <c r="E239" s="40" t="s">
        <v>13</v>
      </c>
      <c r="F239" s="41">
        <v>551800</v>
      </c>
      <c r="G239" s="99">
        <v>69323</v>
      </c>
      <c r="H239" s="42">
        <f t="shared" si="66"/>
        <v>12.563066328379849</v>
      </c>
      <c r="I239" s="41">
        <v>0</v>
      </c>
      <c r="J239" s="99">
        <v>0</v>
      </c>
      <c r="K239" s="42">
        <v>0</v>
      </c>
    </row>
    <row r="240" spans="1:11" ht="25.5">
      <c r="A240" s="10" t="s">
        <v>17</v>
      </c>
      <c r="B240" s="11" t="s">
        <v>11</v>
      </c>
      <c r="C240" s="39" t="s">
        <v>13</v>
      </c>
      <c r="D240" s="86" t="s">
        <v>13</v>
      </c>
      <c r="E240" s="40" t="s">
        <v>13</v>
      </c>
      <c r="F240" s="41">
        <v>16940600</v>
      </c>
      <c r="G240" s="99">
        <v>13013718.6</v>
      </c>
      <c r="H240" s="42">
        <f t="shared" si="66"/>
        <v>76.819702962114675</v>
      </c>
      <c r="I240" s="41">
        <v>0</v>
      </c>
      <c r="J240" s="99">
        <v>0</v>
      </c>
      <c r="K240" s="42">
        <v>0</v>
      </c>
    </row>
    <row r="241" spans="1:11" ht="25.5">
      <c r="A241" s="14" t="s">
        <v>20</v>
      </c>
      <c r="B241" s="11" t="s">
        <v>13</v>
      </c>
      <c r="C241" s="39" t="s">
        <v>13</v>
      </c>
      <c r="D241" s="86" t="s">
        <v>13</v>
      </c>
      <c r="E241" s="40" t="s">
        <v>13</v>
      </c>
      <c r="F241" s="62" t="s">
        <v>13</v>
      </c>
      <c r="G241" s="105" t="s">
        <v>13</v>
      </c>
      <c r="H241" s="63" t="s">
        <v>13</v>
      </c>
      <c r="I241" s="62" t="s">
        <v>13</v>
      </c>
      <c r="J241" s="105" t="s">
        <v>13</v>
      </c>
      <c r="K241" s="63" t="s">
        <v>13</v>
      </c>
    </row>
    <row r="242" spans="1:11" ht="25.5">
      <c r="A242" s="18" t="s">
        <v>32</v>
      </c>
      <c r="B242" s="19" t="s">
        <v>33</v>
      </c>
      <c r="C242" s="64">
        <v>13</v>
      </c>
      <c r="D242" s="91">
        <v>2</v>
      </c>
      <c r="E242" s="65">
        <f t="shared" ref="E242:E244" si="67">(D242*100)/C242</f>
        <v>15.384615384615385</v>
      </c>
      <c r="F242" s="62" t="s">
        <v>13</v>
      </c>
      <c r="G242" s="105" t="s">
        <v>13</v>
      </c>
      <c r="H242" s="63" t="s">
        <v>13</v>
      </c>
      <c r="I242" s="62" t="s">
        <v>13</v>
      </c>
      <c r="J242" s="105" t="s">
        <v>13</v>
      </c>
      <c r="K242" s="63" t="s">
        <v>13</v>
      </c>
    </row>
    <row r="243" spans="1:11" ht="25.5">
      <c r="A243" s="18" t="s">
        <v>34</v>
      </c>
      <c r="B243" s="19" t="s">
        <v>33</v>
      </c>
      <c r="C243" s="64">
        <v>13</v>
      </c>
      <c r="D243" s="91">
        <v>5</v>
      </c>
      <c r="E243" s="65">
        <f t="shared" si="67"/>
        <v>38.46153846153846</v>
      </c>
      <c r="F243" s="62" t="s">
        <v>13</v>
      </c>
      <c r="G243" s="105" t="s">
        <v>13</v>
      </c>
      <c r="H243" s="63" t="s">
        <v>13</v>
      </c>
      <c r="I243" s="62" t="s">
        <v>13</v>
      </c>
      <c r="J243" s="105" t="s">
        <v>13</v>
      </c>
      <c r="K243" s="63" t="s">
        <v>13</v>
      </c>
    </row>
    <row r="244" spans="1:11" ht="25.5">
      <c r="A244" s="10" t="s">
        <v>35</v>
      </c>
      <c r="B244" s="11" t="s">
        <v>33</v>
      </c>
      <c r="C244" s="64">
        <v>13</v>
      </c>
      <c r="D244" s="91">
        <v>6</v>
      </c>
      <c r="E244" s="65">
        <f t="shared" si="67"/>
        <v>46.153846153846153</v>
      </c>
      <c r="F244" s="62" t="s">
        <v>13</v>
      </c>
      <c r="G244" s="105" t="s">
        <v>13</v>
      </c>
      <c r="H244" s="63" t="s">
        <v>13</v>
      </c>
      <c r="I244" s="62" t="s">
        <v>13</v>
      </c>
      <c r="J244" s="105" t="s">
        <v>13</v>
      </c>
      <c r="K244" s="63" t="s">
        <v>13</v>
      </c>
    </row>
    <row r="245" spans="1:11" s="2" customFormat="1" ht="40.5">
      <c r="A245" s="43" t="s">
        <v>36</v>
      </c>
      <c r="B245" s="24" t="s">
        <v>13</v>
      </c>
      <c r="C245" s="44" t="s">
        <v>13</v>
      </c>
      <c r="D245" s="87" t="s">
        <v>13</v>
      </c>
      <c r="E245" s="45" t="s">
        <v>13</v>
      </c>
      <c r="F245" s="56" t="s">
        <v>13</v>
      </c>
      <c r="G245" s="103" t="s">
        <v>13</v>
      </c>
      <c r="H245" s="57" t="s">
        <v>13</v>
      </c>
      <c r="I245" s="56" t="s">
        <v>13</v>
      </c>
      <c r="J245" s="103" t="s">
        <v>13</v>
      </c>
      <c r="K245" s="57" t="s">
        <v>13</v>
      </c>
    </row>
    <row r="246" spans="1:11" ht="40.5">
      <c r="A246" s="12" t="s">
        <v>173</v>
      </c>
      <c r="B246" s="13" t="s">
        <v>13</v>
      </c>
      <c r="C246" s="48" t="s">
        <v>13</v>
      </c>
      <c r="D246" s="88" t="s">
        <v>13</v>
      </c>
      <c r="E246" s="49" t="s">
        <v>13</v>
      </c>
      <c r="F246" s="66" t="s">
        <v>13</v>
      </c>
      <c r="G246" s="106" t="s">
        <v>13</v>
      </c>
      <c r="H246" s="67" t="s">
        <v>13</v>
      </c>
      <c r="I246" s="66" t="s">
        <v>13</v>
      </c>
      <c r="J246" s="106" t="s">
        <v>13</v>
      </c>
      <c r="K246" s="67" t="s">
        <v>13</v>
      </c>
    </row>
    <row r="247" spans="1:11" s="2" customFormat="1" ht="25.5">
      <c r="A247" s="14" t="s">
        <v>14</v>
      </c>
      <c r="B247" s="15" t="s">
        <v>13</v>
      </c>
      <c r="C247" s="52" t="s">
        <v>13</v>
      </c>
      <c r="D247" s="89" t="s">
        <v>13</v>
      </c>
      <c r="E247" s="53" t="s">
        <v>13</v>
      </c>
      <c r="F247" s="54">
        <v>8849800</v>
      </c>
      <c r="G247" s="102">
        <f>G248</f>
        <v>3051222.27</v>
      </c>
      <c r="H247" s="55">
        <f t="shared" ref="H247:H248" si="68">G247/F247*100</f>
        <v>34.477866957445372</v>
      </c>
      <c r="I247" s="54">
        <v>0</v>
      </c>
      <c r="J247" s="102">
        <v>0</v>
      </c>
      <c r="K247" s="55">
        <v>0</v>
      </c>
    </row>
    <row r="248" spans="1:11" ht="25.5">
      <c r="A248" s="10" t="s">
        <v>16</v>
      </c>
      <c r="B248" s="11" t="s">
        <v>11</v>
      </c>
      <c r="C248" s="39" t="s">
        <v>13</v>
      </c>
      <c r="D248" s="86" t="s">
        <v>13</v>
      </c>
      <c r="E248" s="40" t="s">
        <v>13</v>
      </c>
      <c r="F248" s="41">
        <v>8849800</v>
      </c>
      <c r="G248" s="99">
        <v>3051222.27</v>
      </c>
      <c r="H248" s="42">
        <f t="shared" si="68"/>
        <v>34.477866957445372</v>
      </c>
      <c r="I248" s="41">
        <v>0</v>
      </c>
      <c r="J248" s="99">
        <v>0</v>
      </c>
      <c r="K248" s="42">
        <v>0</v>
      </c>
    </row>
    <row r="249" spans="1:11" ht="25.5">
      <c r="A249" s="14" t="s">
        <v>20</v>
      </c>
      <c r="B249" s="11" t="s">
        <v>13</v>
      </c>
      <c r="C249" s="39" t="s">
        <v>13</v>
      </c>
      <c r="D249" s="86" t="s">
        <v>13</v>
      </c>
      <c r="E249" s="40" t="s">
        <v>13</v>
      </c>
      <c r="F249" s="62" t="s">
        <v>13</v>
      </c>
      <c r="G249" s="105" t="s">
        <v>13</v>
      </c>
      <c r="H249" s="63" t="s">
        <v>13</v>
      </c>
      <c r="I249" s="62" t="s">
        <v>13</v>
      </c>
      <c r="J249" s="105" t="s">
        <v>13</v>
      </c>
      <c r="K249" s="63" t="s">
        <v>13</v>
      </c>
    </row>
    <row r="250" spans="1:11" ht="40.5">
      <c r="A250" s="10" t="s">
        <v>140</v>
      </c>
      <c r="B250" s="11" t="s">
        <v>33</v>
      </c>
      <c r="C250" s="64">
        <v>116</v>
      </c>
      <c r="D250" s="91">
        <v>48</v>
      </c>
      <c r="E250" s="65">
        <f t="shared" ref="E250:E253" si="69">(D250*100)/C250</f>
        <v>41.379310344827587</v>
      </c>
      <c r="F250" s="62" t="s">
        <v>13</v>
      </c>
      <c r="G250" s="105" t="s">
        <v>13</v>
      </c>
      <c r="H250" s="63" t="s">
        <v>13</v>
      </c>
      <c r="I250" s="62" t="s">
        <v>13</v>
      </c>
      <c r="J250" s="105" t="s">
        <v>13</v>
      </c>
      <c r="K250" s="63" t="s">
        <v>13</v>
      </c>
    </row>
    <row r="251" spans="1:11" ht="25.5">
      <c r="A251" s="10" t="s">
        <v>141</v>
      </c>
      <c r="B251" s="11" t="s">
        <v>37</v>
      </c>
      <c r="C251" s="64">
        <v>84</v>
      </c>
      <c r="D251" s="91">
        <v>39</v>
      </c>
      <c r="E251" s="65">
        <f t="shared" si="69"/>
        <v>46.428571428571431</v>
      </c>
      <c r="F251" s="62" t="s">
        <v>13</v>
      </c>
      <c r="G251" s="105" t="s">
        <v>13</v>
      </c>
      <c r="H251" s="63" t="s">
        <v>13</v>
      </c>
      <c r="I251" s="62" t="s">
        <v>13</v>
      </c>
      <c r="J251" s="105" t="s">
        <v>13</v>
      </c>
      <c r="K251" s="63" t="s">
        <v>13</v>
      </c>
    </row>
    <row r="252" spans="1:11" ht="40.5">
      <c r="A252" s="10" t="s">
        <v>142</v>
      </c>
      <c r="B252" s="11" t="s">
        <v>30</v>
      </c>
      <c r="C252" s="64">
        <v>1050</v>
      </c>
      <c r="D252" s="91">
        <v>1085</v>
      </c>
      <c r="E252" s="65">
        <f t="shared" si="69"/>
        <v>103.33333333333333</v>
      </c>
      <c r="F252" s="62" t="s">
        <v>13</v>
      </c>
      <c r="G252" s="105" t="s">
        <v>13</v>
      </c>
      <c r="H252" s="63" t="s">
        <v>13</v>
      </c>
      <c r="I252" s="62" t="s">
        <v>13</v>
      </c>
      <c r="J252" s="105" t="s">
        <v>13</v>
      </c>
      <c r="K252" s="63" t="s">
        <v>13</v>
      </c>
    </row>
    <row r="253" spans="1:11" ht="25.5">
      <c r="A253" s="10" t="s">
        <v>143</v>
      </c>
      <c r="B253" s="11" t="s">
        <v>30</v>
      </c>
      <c r="C253" s="64">
        <v>1050</v>
      </c>
      <c r="D253" s="91">
        <v>445</v>
      </c>
      <c r="E253" s="65">
        <f t="shared" si="69"/>
        <v>42.38095238095238</v>
      </c>
      <c r="F253" s="62" t="s">
        <v>13</v>
      </c>
      <c r="G253" s="105" t="s">
        <v>13</v>
      </c>
      <c r="H253" s="63" t="s">
        <v>13</v>
      </c>
      <c r="I253" s="62" t="s">
        <v>13</v>
      </c>
      <c r="J253" s="105" t="s">
        <v>13</v>
      </c>
      <c r="K253" s="63" t="s">
        <v>13</v>
      </c>
    </row>
    <row r="254" spans="1:11" s="2" customFormat="1" ht="40.5">
      <c r="A254" s="43" t="s">
        <v>18</v>
      </c>
      <c r="B254" s="24" t="s">
        <v>13</v>
      </c>
      <c r="C254" s="44" t="s">
        <v>13</v>
      </c>
      <c r="D254" s="87" t="s">
        <v>13</v>
      </c>
      <c r="E254" s="45" t="s">
        <v>13</v>
      </c>
      <c r="F254" s="56" t="s">
        <v>13</v>
      </c>
      <c r="G254" s="103" t="s">
        <v>13</v>
      </c>
      <c r="H254" s="57" t="s">
        <v>13</v>
      </c>
      <c r="I254" s="56" t="s">
        <v>13</v>
      </c>
      <c r="J254" s="103" t="s">
        <v>13</v>
      </c>
      <c r="K254" s="57" t="s">
        <v>13</v>
      </c>
    </row>
    <row r="255" spans="1:11" ht="40.5">
      <c r="A255" s="12" t="s">
        <v>174</v>
      </c>
      <c r="B255" s="13" t="s">
        <v>13</v>
      </c>
      <c r="C255" s="48" t="s">
        <v>13</v>
      </c>
      <c r="D255" s="88" t="s">
        <v>13</v>
      </c>
      <c r="E255" s="49" t="s">
        <v>13</v>
      </c>
      <c r="F255" s="66" t="s">
        <v>13</v>
      </c>
      <c r="G255" s="106" t="s">
        <v>13</v>
      </c>
      <c r="H255" s="67" t="s">
        <v>13</v>
      </c>
      <c r="I255" s="66" t="s">
        <v>13</v>
      </c>
      <c r="J255" s="106" t="s">
        <v>13</v>
      </c>
      <c r="K255" s="67" t="s">
        <v>13</v>
      </c>
    </row>
    <row r="256" spans="1:11" s="2" customFormat="1" ht="25.5">
      <c r="A256" s="14" t="s">
        <v>14</v>
      </c>
      <c r="B256" s="15" t="s">
        <v>13</v>
      </c>
      <c r="C256" s="52" t="s">
        <v>13</v>
      </c>
      <c r="D256" s="89" t="s">
        <v>13</v>
      </c>
      <c r="E256" s="53" t="s">
        <v>13</v>
      </c>
      <c r="F256" s="54">
        <v>9034800</v>
      </c>
      <c r="G256" s="102">
        <f>G257</f>
        <v>7840000.1699999999</v>
      </c>
      <c r="H256" s="55">
        <f t="shared" ref="H256:H257" si="70">G256/F256*100</f>
        <v>86.775580754416254</v>
      </c>
      <c r="I256" s="54">
        <v>0</v>
      </c>
      <c r="J256" s="102">
        <v>0</v>
      </c>
      <c r="K256" s="55">
        <v>0</v>
      </c>
    </row>
    <row r="257" spans="1:11" ht="25.5">
      <c r="A257" s="10" t="s">
        <v>17</v>
      </c>
      <c r="B257" s="11" t="s">
        <v>11</v>
      </c>
      <c r="C257" s="39" t="s">
        <v>13</v>
      </c>
      <c r="D257" s="86" t="s">
        <v>13</v>
      </c>
      <c r="E257" s="40" t="s">
        <v>13</v>
      </c>
      <c r="F257" s="41">
        <v>9034800</v>
      </c>
      <c r="G257" s="99">
        <v>7840000.1699999999</v>
      </c>
      <c r="H257" s="42">
        <f t="shared" si="70"/>
        <v>86.775580754416254</v>
      </c>
      <c r="I257" s="41">
        <v>0</v>
      </c>
      <c r="J257" s="99">
        <v>0</v>
      </c>
      <c r="K257" s="42">
        <v>0</v>
      </c>
    </row>
    <row r="258" spans="1:11" ht="25.5">
      <c r="A258" s="14" t="s">
        <v>20</v>
      </c>
      <c r="B258" s="11" t="s">
        <v>13</v>
      </c>
      <c r="C258" s="39" t="s">
        <v>13</v>
      </c>
      <c r="D258" s="86" t="s">
        <v>13</v>
      </c>
      <c r="E258" s="40" t="s">
        <v>13</v>
      </c>
      <c r="F258" s="62" t="s">
        <v>13</v>
      </c>
      <c r="G258" s="105" t="s">
        <v>13</v>
      </c>
      <c r="H258" s="63" t="s">
        <v>13</v>
      </c>
      <c r="I258" s="62" t="s">
        <v>13</v>
      </c>
      <c r="J258" s="105" t="s">
        <v>13</v>
      </c>
      <c r="K258" s="63" t="s">
        <v>13</v>
      </c>
    </row>
    <row r="259" spans="1:11" ht="40.5">
      <c r="A259" s="18" t="s">
        <v>21</v>
      </c>
      <c r="B259" s="19" t="s">
        <v>22</v>
      </c>
      <c r="C259" s="64">
        <v>1</v>
      </c>
      <c r="D259" s="91">
        <v>0</v>
      </c>
      <c r="E259" s="65">
        <f t="shared" ref="E259:E260" si="71">(D259*100)/C259</f>
        <v>0</v>
      </c>
      <c r="F259" s="62" t="s">
        <v>13</v>
      </c>
      <c r="G259" s="105" t="s">
        <v>13</v>
      </c>
      <c r="H259" s="63" t="s">
        <v>13</v>
      </c>
      <c r="I259" s="62" t="s">
        <v>13</v>
      </c>
      <c r="J259" s="105" t="s">
        <v>13</v>
      </c>
      <c r="K259" s="63" t="s">
        <v>13</v>
      </c>
    </row>
    <row r="260" spans="1:11" ht="25.5">
      <c r="A260" s="18" t="s">
        <v>23</v>
      </c>
      <c r="B260" s="19" t="s">
        <v>22</v>
      </c>
      <c r="C260" s="64">
        <v>1</v>
      </c>
      <c r="D260" s="91">
        <v>0</v>
      </c>
      <c r="E260" s="65">
        <f t="shared" si="71"/>
        <v>0</v>
      </c>
      <c r="F260" s="62" t="s">
        <v>13</v>
      </c>
      <c r="G260" s="105" t="s">
        <v>13</v>
      </c>
      <c r="H260" s="63" t="s">
        <v>13</v>
      </c>
      <c r="I260" s="62" t="s">
        <v>13</v>
      </c>
      <c r="J260" s="105" t="s">
        <v>13</v>
      </c>
      <c r="K260" s="63" t="s">
        <v>13</v>
      </c>
    </row>
    <row r="261" spans="1:11" s="2" customFormat="1" ht="40.5">
      <c r="A261" s="43" t="s">
        <v>38</v>
      </c>
      <c r="B261" s="24" t="s">
        <v>13</v>
      </c>
      <c r="C261" s="44" t="s">
        <v>13</v>
      </c>
      <c r="D261" s="87" t="s">
        <v>13</v>
      </c>
      <c r="E261" s="45" t="s">
        <v>13</v>
      </c>
      <c r="F261" s="56" t="s">
        <v>13</v>
      </c>
      <c r="G261" s="103" t="s">
        <v>13</v>
      </c>
      <c r="H261" s="57" t="s">
        <v>13</v>
      </c>
      <c r="I261" s="56" t="s">
        <v>13</v>
      </c>
      <c r="J261" s="103" t="s">
        <v>13</v>
      </c>
      <c r="K261" s="57" t="s">
        <v>13</v>
      </c>
    </row>
    <row r="262" spans="1:11" ht="25.5">
      <c r="A262" s="12" t="s">
        <v>175</v>
      </c>
      <c r="B262" s="13" t="s">
        <v>13</v>
      </c>
      <c r="C262" s="48" t="s">
        <v>13</v>
      </c>
      <c r="D262" s="88" t="s">
        <v>13</v>
      </c>
      <c r="E262" s="49" t="s">
        <v>13</v>
      </c>
      <c r="F262" s="66" t="s">
        <v>13</v>
      </c>
      <c r="G262" s="106" t="s">
        <v>13</v>
      </c>
      <c r="H262" s="67" t="s">
        <v>13</v>
      </c>
      <c r="I262" s="66" t="s">
        <v>13</v>
      </c>
      <c r="J262" s="106" t="s">
        <v>13</v>
      </c>
      <c r="K262" s="67" t="s">
        <v>13</v>
      </c>
    </row>
    <row r="263" spans="1:11" s="2" customFormat="1" ht="25.5">
      <c r="A263" s="14" t="s">
        <v>14</v>
      </c>
      <c r="B263" s="15" t="s">
        <v>13</v>
      </c>
      <c r="C263" s="52" t="s">
        <v>13</v>
      </c>
      <c r="D263" s="89" t="s">
        <v>13</v>
      </c>
      <c r="E263" s="53" t="s">
        <v>13</v>
      </c>
      <c r="F263" s="54">
        <v>79680400</v>
      </c>
      <c r="G263" s="102">
        <f>SUM(G264:G265)</f>
        <v>22097258.489999998</v>
      </c>
      <c r="H263" s="55">
        <f t="shared" ref="H263:H265" si="72">G263/F263*100</f>
        <v>27.732363906305689</v>
      </c>
      <c r="I263" s="54">
        <v>0</v>
      </c>
      <c r="J263" s="102">
        <v>0</v>
      </c>
      <c r="K263" s="55">
        <v>0</v>
      </c>
    </row>
    <row r="264" spans="1:11" ht="25.5">
      <c r="A264" s="10" t="s">
        <v>16</v>
      </c>
      <c r="B264" s="11" t="s">
        <v>11</v>
      </c>
      <c r="C264" s="39" t="s">
        <v>13</v>
      </c>
      <c r="D264" s="86" t="s">
        <v>13</v>
      </c>
      <c r="E264" s="40" t="s">
        <v>13</v>
      </c>
      <c r="F264" s="41">
        <v>1427000</v>
      </c>
      <c r="G264" s="99">
        <v>276858.49</v>
      </c>
      <c r="H264" s="42">
        <f t="shared" si="72"/>
        <v>19.401435879467414</v>
      </c>
      <c r="I264" s="41">
        <v>0</v>
      </c>
      <c r="J264" s="99">
        <v>0</v>
      </c>
      <c r="K264" s="42">
        <v>0</v>
      </c>
    </row>
    <row r="265" spans="1:11" ht="25.5">
      <c r="A265" s="10" t="s">
        <v>17</v>
      </c>
      <c r="B265" s="11" t="s">
        <v>11</v>
      </c>
      <c r="C265" s="39" t="s">
        <v>13</v>
      </c>
      <c r="D265" s="86" t="s">
        <v>13</v>
      </c>
      <c r="E265" s="40" t="s">
        <v>13</v>
      </c>
      <c r="F265" s="41">
        <v>78253400</v>
      </c>
      <c r="G265" s="99">
        <v>21820400</v>
      </c>
      <c r="H265" s="42">
        <f t="shared" si="72"/>
        <v>27.884283622181272</v>
      </c>
      <c r="I265" s="41">
        <v>0</v>
      </c>
      <c r="J265" s="99">
        <v>0</v>
      </c>
      <c r="K265" s="42">
        <v>0</v>
      </c>
    </row>
    <row r="266" spans="1:11" ht="25.5">
      <c r="A266" s="14" t="s">
        <v>20</v>
      </c>
      <c r="B266" s="11" t="s">
        <v>13</v>
      </c>
      <c r="C266" s="39" t="s">
        <v>13</v>
      </c>
      <c r="D266" s="86" t="s">
        <v>13</v>
      </c>
      <c r="E266" s="40" t="s">
        <v>13</v>
      </c>
      <c r="F266" s="62" t="s">
        <v>13</v>
      </c>
      <c r="G266" s="105" t="s">
        <v>13</v>
      </c>
      <c r="H266" s="63" t="s">
        <v>13</v>
      </c>
      <c r="I266" s="62" t="s">
        <v>13</v>
      </c>
      <c r="J266" s="105" t="s">
        <v>13</v>
      </c>
      <c r="K266" s="63" t="s">
        <v>13</v>
      </c>
    </row>
    <row r="267" spans="1:11" ht="40.5">
      <c r="A267" s="18" t="s">
        <v>39</v>
      </c>
      <c r="B267" s="19" t="s">
        <v>33</v>
      </c>
      <c r="C267" s="64">
        <v>1</v>
      </c>
      <c r="D267" s="91">
        <v>1</v>
      </c>
      <c r="E267" s="65">
        <f t="shared" ref="E267:E271" si="73">(D267*100)/C267</f>
        <v>100</v>
      </c>
      <c r="F267" s="62" t="s">
        <v>13</v>
      </c>
      <c r="G267" s="105" t="s">
        <v>13</v>
      </c>
      <c r="H267" s="63" t="s">
        <v>13</v>
      </c>
      <c r="I267" s="62" t="s">
        <v>13</v>
      </c>
      <c r="J267" s="105" t="s">
        <v>13</v>
      </c>
      <c r="K267" s="63" t="s">
        <v>13</v>
      </c>
    </row>
    <row r="268" spans="1:11" ht="40.5">
      <c r="A268" s="18" t="s">
        <v>40</v>
      </c>
      <c r="B268" s="19" t="s">
        <v>7</v>
      </c>
      <c r="C268" s="64">
        <v>100</v>
      </c>
      <c r="D268" s="91">
        <v>0</v>
      </c>
      <c r="E268" s="65">
        <f t="shared" si="73"/>
        <v>0</v>
      </c>
      <c r="F268" s="62" t="s">
        <v>13</v>
      </c>
      <c r="G268" s="105" t="s">
        <v>13</v>
      </c>
      <c r="H268" s="63" t="s">
        <v>13</v>
      </c>
      <c r="I268" s="62" t="s">
        <v>13</v>
      </c>
      <c r="J268" s="105" t="s">
        <v>13</v>
      </c>
      <c r="K268" s="63" t="s">
        <v>13</v>
      </c>
    </row>
    <row r="269" spans="1:11" ht="25.5">
      <c r="A269" s="18" t="s">
        <v>41</v>
      </c>
      <c r="B269" s="19" t="s">
        <v>33</v>
      </c>
      <c r="C269" s="64">
        <v>1</v>
      </c>
      <c r="D269" s="91">
        <v>0</v>
      </c>
      <c r="E269" s="65">
        <f t="shared" si="73"/>
        <v>0</v>
      </c>
      <c r="F269" s="62" t="s">
        <v>13</v>
      </c>
      <c r="G269" s="105" t="s">
        <v>13</v>
      </c>
      <c r="H269" s="63" t="s">
        <v>13</v>
      </c>
      <c r="I269" s="62" t="s">
        <v>13</v>
      </c>
      <c r="J269" s="105" t="s">
        <v>13</v>
      </c>
      <c r="K269" s="63" t="s">
        <v>13</v>
      </c>
    </row>
    <row r="270" spans="1:11" ht="40.5">
      <c r="A270" s="18" t="s">
        <v>42</v>
      </c>
      <c r="B270" s="19" t="s">
        <v>7</v>
      </c>
      <c r="C270" s="64">
        <v>100</v>
      </c>
      <c r="D270" s="91">
        <v>46.6</v>
      </c>
      <c r="E270" s="65">
        <f t="shared" si="73"/>
        <v>46.6</v>
      </c>
      <c r="F270" s="62" t="s">
        <v>13</v>
      </c>
      <c r="G270" s="105" t="s">
        <v>13</v>
      </c>
      <c r="H270" s="63" t="s">
        <v>13</v>
      </c>
      <c r="I270" s="62" t="s">
        <v>13</v>
      </c>
      <c r="J270" s="105" t="s">
        <v>13</v>
      </c>
      <c r="K270" s="63" t="s">
        <v>13</v>
      </c>
    </row>
    <row r="271" spans="1:11" ht="25.5">
      <c r="A271" s="10" t="s">
        <v>43</v>
      </c>
      <c r="B271" s="11" t="s">
        <v>33</v>
      </c>
      <c r="C271" s="64">
        <v>1</v>
      </c>
      <c r="D271" s="91">
        <v>0</v>
      </c>
      <c r="E271" s="65">
        <f t="shared" si="73"/>
        <v>0</v>
      </c>
      <c r="F271" s="62" t="s">
        <v>13</v>
      </c>
      <c r="G271" s="105" t="s">
        <v>13</v>
      </c>
      <c r="H271" s="63" t="s">
        <v>13</v>
      </c>
      <c r="I271" s="62" t="s">
        <v>13</v>
      </c>
      <c r="J271" s="105" t="s">
        <v>13</v>
      </c>
      <c r="K271" s="63" t="s">
        <v>13</v>
      </c>
    </row>
  </sheetData>
  <mergeCells count="10">
    <mergeCell ref="J4:K4"/>
    <mergeCell ref="I3:K3"/>
    <mergeCell ref="G4:H4"/>
    <mergeCell ref="F3:H3"/>
    <mergeCell ref="A3:A5"/>
    <mergeCell ref="B3:B5"/>
    <mergeCell ref="C3:E3"/>
    <mergeCell ref="C4:C5"/>
    <mergeCell ref="D4:D5"/>
    <mergeCell ref="E4:E5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53" fitToWidth="0" fitToHeight="0" orientation="landscape" r:id="rId1"/>
  <headerFooter>
    <oddFooter>&amp;L&amp;"TH Sarabun New,ธรรมดา"&amp;14กลุ่มติดตามและประเมินผล สำนักวิชาการและแผนงาน&amp;R&amp;"TH Sarabun New,ธรรมดา"&amp;14หน้า &amp;P จาก &amp;N</oddFooter>
  </headerFooter>
  <rowBreaks count="12" manualBreakCount="12">
    <brk id="25" max="16383" man="1"/>
    <brk id="52" max="16383" man="1"/>
    <brk id="77" max="16383" man="1"/>
    <brk id="98" max="16383" man="1"/>
    <brk id="117" max="16383" man="1"/>
    <brk id="142" max="16383" man="1"/>
    <brk id="159" max="16383" man="1"/>
    <brk id="180" max="16383" man="1"/>
    <brk id="201" max="16383" man="1"/>
    <brk id="223" max="16383" man="1"/>
    <brk id="244" max="16383" man="1"/>
    <brk id="2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report5</vt:lpstr>
      <vt:lpstr>report5!Print_Titles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ALRO</dc:creator>
  <cp:keywords/>
  <dc:description/>
  <cp:lastModifiedBy>ALRO</cp:lastModifiedBy>
  <cp:lastPrinted>2026-05-01T09:10:47Z</cp:lastPrinted>
  <dcterms:created xsi:type="dcterms:W3CDTF">2025-12-09T02:36:38Z</dcterms:created>
  <dcterms:modified xsi:type="dcterms:W3CDTF">2026-05-05T03:02:27Z</dcterms:modified>
  <cp:category/>
  <cp:contentStatus/>
  <cp:version/>
</cp:coreProperties>
</file>